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365-my.sharepoint.com/personal/yaqoub_alabdullah2_ku_edu_kw/Documents/Courses/327/Spring 2022/Grades/"/>
    </mc:Choice>
  </mc:AlternateContent>
  <xr:revisionPtr revIDLastSave="18" documentId="8_{B38A9938-0128-43DB-8FD6-7A2641B6E561}" xr6:coauthVersionLast="47" xr6:coauthVersionMax="47" xr10:uidLastSave="{19D95F3D-C017-4F79-96DC-6591C19B0A88}"/>
  <bookViews>
    <workbookView xWindow="-120" yWindow="-120" windowWidth="29040" windowHeight="15840" xr2:uid="{00000000-000D-0000-FFFF-FFFF00000000}"/>
  </bookViews>
  <sheets>
    <sheet name="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F30" i="1" l="1"/>
  <c r="F31" i="1"/>
  <c r="F32" i="1"/>
  <c r="F33" i="1"/>
  <c r="H31" i="1" l="1"/>
  <c r="H32" i="1"/>
  <c r="H33" i="1"/>
  <c r="H30" i="1"/>
  <c r="G31" i="1"/>
  <c r="G30" i="1"/>
  <c r="G32" i="1"/>
  <c r="G33" i="1"/>
  <c r="E32" i="1" l="1"/>
  <c r="E33" i="1"/>
  <c r="E31" i="1"/>
  <c r="E30" i="1"/>
  <c r="I17" i="1" l="1"/>
  <c r="J17" i="1" s="1"/>
  <c r="I19" i="1"/>
  <c r="J19" i="1" s="1"/>
  <c r="I3" i="1"/>
  <c r="J3" i="1" s="1"/>
  <c r="I4" i="1"/>
  <c r="J4" i="1" s="1"/>
  <c r="I8" i="1"/>
  <c r="J8" i="1" s="1"/>
  <c r="I9" i="1"/>
  <c r="J9" i="1" s="1"/>
  <c r="I10" i="1"/>
  <c r="J10" i="1" s="1"/>
  <c r="I14" i="1"/>
  <c r="J14" i="1" s="1"/>
  <c r="I15" i="1"/>
  <c r="J15" i="1" s="1"/>
  <c r="I16" i="1"/>
  <c r="J16" i="1" s="1"/>
  <c r="I18" i="1"/>
  <c r="J18" i="1" s="1"/>
  <c r="I22" i="1"/>
  <c r="J22" i="1" s="1"/>
  <c r="I23" i="1"/>
  <c r="J23" i="1" s="1"/>
  <c r="I24" i="1"/>
  <c r="J24" i="1" s="1"/>
  <c r="I28" i="1"/>
  <c r="J28" i="1" s="1"/>
  <c r="I25" i="1" l="1"/>
  <c r="J25" i="1" s="1"/>
  <c r="I11" i="1"/>
  <c r="J11" i="1" s="1"/>
  <c r="I5" i="1"/>
  <c r="J5" i="1" s="1"/>
  <c r="I21" i="1"/>
  <c r="J21" i="1" s="1"/>
  <c r="I13" i="1"/>
  <c r="J13" i="1" s="1"/>
  <c r="I7" i="1"/>
  <c r="J7" i="1" s="1"/>
  <c r="C33" i="1"/>
  <c r="I2" i="1"/>
  <c r="J2" i="1" s="1"/>
  <c r="I27" i="1"/>
  <c r="J27" i="1" s="1"/>
  <c r="I26" i="1"/>
  <c r="J26" i="1" s="1"/>
  <c r="I20" i="1"/>
  <c r="J20" i="1" s="1"/>
  <c r="I12" i="1"/>
  <c r="J12" i="1" s="1"/>
  <c r="D32" i="1"/>
  <c r="D31" i="1"/>
  <c r="D30" i="1"/>
  <c r="D33" i="1"/>
  <c r="C32" i="1"/>
  <c r="C30" i="1"/>
  <c r="C31" i="1"/>
  <c r="N25" i="1" l="1"/>
  <c r="N26" i="1"/>
  <c r="N27" i="1"/>
  <c r="N28" i="1"/>
  <c r="N34" i="1"/>
  <c r="N35" i="1"/>
  <c r="N31" i="1"/>
  <c r="N33" i="1"/>
  <c r="N29" i="1"/>
  <c r="N30" i="1"/>
  <c r="N32" i="1"/>
  <c r="N37" i="1" l="1"/>
</calcChain>
</file>

<file path=xl/sharedStrings.xml><?xml version="1.0" encoding="utf-8"?>
<sst xmlns="http://schemas.openxmlformats.org/spreadsheetml/2006/main" count="51" uniqueCount="29">
  <si>
    <t>#</t>
  </si>
  <si>
    <t>رقم الطالب</t>
  </si>
  <si>
    <t>Exam 1 (25)</t>
  </si>
  <si>
    <t>Exam 2 (25)</t>
  </si>
  <si>
    <t>Quizzes (15)</t>
  </si>
  <si>
    <t>Participation (10)</t>
  </si>
  <si>
    <t>Bonus</t>
  </si>
  <si>
    <t>Final Exam (35)</t>
  </si>
  <si>
    <t>Total</t>
  </si>
  <si>
    <t>Grade</t>
  </si>
  <si>
    <t>-</t>
  </si>
  <si>
    <t>Average</t>
  </si>
  <si>
    <t>Median</t>
  </si>
  <si>
    <t>Max</t>
  </si>
  <si>
    <t>Min</t>
  </si>
  <si>
    <t>F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</si>
  <si>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</si>
  <si>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</si>
  <si>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</si>
  <si>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</si>
  <si>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</si>
  <si>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</si>
  <si>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</si>
  <si>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</si>
  <si>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</si>
  <si>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</si>
  <si>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No. of</t>
  </si>
  <si>
    <t>Average GPA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</si>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</sst>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0" xfId="0" applyBorder="1"/>
    <xf numFmtId="0" fontId="20" fillId="0" borderId="0" xfId="0" applyFont="1"/>
    <xf numFmtId="1" fontId="0" fillId="0" borderId="10" xfId="0" applyNumberFormat="1" applyBorder="1"/>
    <xf numFmtId="164" fontId="0" fillId="0" borderId="0" xfId="0" applyNumberFormat="1"/>
    <xf numFmtId="0" fontId="0" fillId="0" borderId="0" xfId="0" applyNumberFormat="1"/>
    <xf numFmtId="164" fontId="20" fillId="0" borderId="10" xfId="0" applyNumberFormat="1" applyFont="1" applyBorder="1"/>
    <xf numFmtId="0" fontId="20" fillId="0" borderId="10" xfId="0" applyFont="1" applyBorder="1"/>
    <xf numFmtId="2" fontId="0" fillId="0" borderId="0" xfId="0" applyNumberFormat="1"/>
    <xf numFmtId="1" fontId="0" fillId="0" borderId="10" xfId="0" applyNumberFormat="1" applyFont="1" applyBorder="1" applyAlignment="1">
      <alignment wrapText="1"/>
    </xf>
    <xf numFmtId="164" fontId="16" fillId="0" borderId="0" xfId="0" applyNumberFormat="1" applyFont="1"/>
    <xf numFmtId="0" fontId="16" fillId="0" borderId="0" xfId="0" applyFon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List!$M$25:$M$35</c:f>
              <c:strCache>
                <c:ptCount val="11"/>
                <c:pt idx="0">
                  <c:v>F</c:v>
                </c:pt>
                <c:pt idx="1">
                  <c:v>D</c:v>
                </c:pt>
                <c:pt idx="2">
                  <c:v>D+</c:v>
                </c:pt>
                <c:pt idx="3">
                  <c:v>C-</c:v>
                </c:pt>
                <c:pt idx="4">
                  <c:v>C</c:v>
                </c:pt>
                <c:pt idx="5">
                  <c:v>C+</c:v>
                </c:pt>
                <c:pt idx="6">
                  <c:v>B-</c:v>
                </c:pt>
                <c:pt idx="7">
                  <c:v>B</c:v>
                </c:pt>
                <c:pt idx="8">
                  <c:v>B+</c:v>
                </c:pt>
                <c:pt idx="9">
                  <c:v>A-</c:v>
                </c:pt>
                <c:pt idx="10">
                  <c:v>A</c:v>
                </c:pt>
              </c:strCache>
            </c:strRef>
          </c:cat>
          <c:val>
            <c:numRef>
              <c:f>List!$N$25:$N$35</c:f>
              <c:numCache>
                <c:formatCode>General</c:formatCode>
                <c:ptCount val="11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D-4C67-8A28-E8CC5968E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5139760"/>
        <c:axId val="1315141392"/>
      </c:barChart>
      <c:catAx>
        <c:axId val="131513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141392"/>
        <c:crosses val="autoZero"/>
        <c:auto val="1"/>
        <c:lblAlgn val="ctr"/>
        <c:lblOffset val="100"/>
        <c:noMultiLvlLbl val="0"/>
      </c:catAx>
      <c:valAx>
        <c:axId val="13151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13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0</xdr:rowOff>
    </xdr:from>
    <xdr:to>
      <xdr:col>19</xdr:col>
      <xdr:colOff>285750</xdr:colOff>
      <xdr:row>10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7"/>
  <sheetViews>
    <sheetView tabSelected="1" zoomScaleNormal="100" workbookViewId="0">
      <selection activeCell="I30" sqref="I30"/>
    </sheetView>
  </sheetViews>
  <sheetFormatPr defaultRowHeight="15" x14ac:dyDescent="0.25"/>
  <cols>
    <col min="1" max="1" width="3" bestFit="1" customWidth="1"/>
    <col min="2" max="2" width="12.42578125" bestFit="1" customWidth="1"/>
    <col min="6" max="6" width="10.85546875" customWidth="1"/>
    <col min="22" max="22" width="10.7109375" bestFit="1" customWidth="1"/>
    <col min="29" max="29" width="10.7109375" bestFit="1" customWidth="1"/>
    <col min="38" max="38" width="11" bestFit="1" customWidth="1"/>
  </cols>
  <sheetData>
    <row r="1" spans="1:38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38" ht="15.75" x14ac:dyDescent="0.25">
      <c r="A2" s="4">
        <v>1</v>
      </c>
      <c r="B2" s="13">
        <v>2162117351</v>
      </c>
      <c r="C2" s="5">
        <v>12</v>
      </c>
      <c r="D2" s="7">
        <v>8</v>
      </c>
      <c r="E2" s="7">
        <v>12</v>
      </c>
      <c r="F2" s="5">
        <v>10</v>
      </c>
      <c r="G2" s="5">
        <v>3</v>
      </c>
      <c r="H2" s="5">
        <v>13.5</v>
      </c>
      <c r="I2" s="10">
        <f>((C2+D2+H2/35*25)-MIN(C2,D2,H2/35*25))+E2+F2+G2+H2</f>
        <v>60.142857142857146</v>
      </c>
      <c r="J2" s="11" t="str">
        <f>LOOKUP(I2,$M$12:$M$22,$L$12:$L$22)</f>
        <v>D</v>
      </c>
      <c r="AL2" s="9"/>
    </row>
    <row r="3" spans="1:38" ht="15.75" x14ac:dyDescent="0.25">
      <c r="A3" s="4">
        <v>2</v>
      </c>
      <c r="B3" s="13">
        <v>2171113643</v>
      </c>
      <c r="C3" s="5">
        <v>11</v>
      </c>
      <c r="D3" s="7">
        <v>20</v>
      </c>
      <c r="E3" s="7">
        <v>2</v>
      </c>
      <c r="F3" s="5">
        <v>3</v>
      </c>
      <c r="G3" s="5">
        <v>1</v>
      </c>
      <c r="H3" s="5">
        <v>13</v>
      </c>
      <c r="I3" s="10">
        <f t="shared" ref="I3:I28" si="0">((C3+D3+H3/35*25)-MIN(C3,D3,H3/35*25))+E3+F3+G3+H3</f>
        <v>50</v>
      </c>
      <c r="J3" s="11" t="str">
        <f t="shared" ref="J3:J28" si="1">LOOKUP(I3,$M$12:$M$22,$L$12:$L$22)</f>
        <v>F</v>
      </c>
      <c r="AL3" s="9"/>
    </row>
    <row r="4" spans="1:38" ht="15.75" x14ac:dyDescent="0.25">
      <c r="A4" s="4">
        <v>3</v>
      </c>
      <c r="B4" s="13">
        <v>2171115821</v>
      </c>
      <c r="C4" s="5">
        <v>7</v>
      </c>
      <c r="D4" s="7">
        <v>14</v>
      </c>
      <c r="E4" s="7">
        <v>12</v>
      </c>
      <c r="F4" s="5">
        <v>10</v>
      </c>
      <c r="G4" s="5">
        <v>3</v>
      </c>
      <c r="H4" s="5">
        <v>24.5</v>
      </c>
      <c r="I4" s="10">
        <f t="shared" si="0"/>
        <v>81</v>
      </c>
      <c r="J4" s="11" t="str">
        <f t="shared" si="1"/>
        <v>B-</v>
      </c>
      <c r="AL4" s="9"/>
    </row>
    <row r="5" spans="1:38" ht="15.75" x14ac:dyDescent="0.25">
      <c r="A5" s="4">
        <v>4</v>
      </c>
      <c r="B5" s="13">
        <v>2172116552</v>
      </c>
      <c r="C5" s="5">
        <v>11</v>
      </c>
      <c r="D5" s="7">
        <v>24</v>
      </c>
      <c r="E5" s="7">
        <v>9</v>
      </c>
      <c r="F5" s="5">
        <v>6</v>
      </c>
      <c r="G5" s="5">
        <v>3</v>
      </c>
      <c r="H5" s="5">
        <v>18.5</v>
      </c>
      <c r="I5" s="10">
        <f t="shared" si="0"/>
        <v>73.714285714285722</v>
      </c>
      <c r="J5" s="11" t="str">
        <f t="shared" si="1"/>
        <v>C</v>
      </c>
      <c r="AL5" s="9"/>
    </row>
    <row r="6" spans="1:38" ht="15.75" x14ac:dyDescent="0.25">
      <c r="A6" s="4">
        <v>5</v>
      </c>
      <c r="B6" s="13">
        <v>2172131244</v>
      </c>
      <c r="C6" s="5">
        <v>15</v>
      </c>
      <c r="D6" s="7">
        <v>14</v>
      </c>
      <c r="E6" s="7">
        <v>6</v>
      </c>
      <c r="F6" s="5">
        <v>10</v>
      </c>
      <c r="G6" s="5">
        <v>2</v>
      </c>
      <c r="H6" s="5" t="s">
        <v>10</v>
      </c>
      <c r="I6" s="10" t="s">
        <v>10</v>
      </c>
      <c r="J6" s="11" t="s">
        <v>28</v>
      </c>
      <c r="AL6" s="9"/>
    </row>
    <row r="7" spans="1:38" ht="15.75" x14ac:dyDescent="0.25">
      <c r="A7" s="4">
        <v>6</v>
      </c>
      <c r="B7" s="13">
        <v>2172131651</v>
      </c>
      <c r="C7" s="5">
        <v>13</v>
      </c>
      <c r="D7" s="7">
        <v>16</v>
      </c>
      <c r="E7" s="7">
        <v>12</v>
      </c>
      <c r="F7" s="5">
        <v>7</v>
      </c>
      <c r="G7" s="5">
        <v>2</v>
      </c>
      <c r="H7" s="5">
        <v>15</v>
      </c>
      <c r="I7" s="10">
        <f t="shared" si="0"/>
        <v>65</v>
      </c>
      <c r="J7" s="11" t="str">
        <f t="shared" si="1"/>
        <v>D+</v>
      </c>
      <c r="AL7" s="9"/>
    </row>
    <row r="8" spans="1:38" ht="15.75" x14ac:dyDescent="0.25">
      <c r="A8" s="4">
        <v>7</v>
      </c>
      <c r="B8" s="13">
        <v>2181146000</v>
      </c>
      <c r="C8" s="5">
        <v>9</v>
      </c>
      <c r="D8" s="7">
        <v>9</v>
      </c>
      <c r="E8" s="7">
        <v>12</v>
      </c>
      <c r="F8" s="5">
        <v>10</v>
      </c>
      <c r="G8" s="5">
        <v>2</v>
      </c>
      <c r="H8" s="5">
        <v>16</v>
      </c>
      <c r="I8" s="10">
        <f t="shared" si="0"/>
        <v>60.428571428571431</v>
      </c>
      <c r="J8" s="11" t="str">
        <f t="shared" si="1"/>
        <v>D</v>
      </c>
      <c r="AL8" s="9"/>
    </row>
    <row r="9" spans="1:38" ht="15.75" x14ac:dyDescent="0.25">
      <c r="A9" s="4">
        <v>8</v>
      </c>
      <c r="B9" s="13">
        <v>2181146218</v>
      </c>
      <c r="C9" s="5">
        <v>22</v>
      </c>
      <c r="D9" s="7">
        <v>20</v>
      </c>
      <c r="E9" s="7">
        <v>13</v>
      </c>
      <c r="F9" s="5">
        <v>10</v>
      </c>
      <c r="G9" s="5">
        <v>3</v>
      </c>
      <c r="H9" s="5">
        <v>33</v>
      </c>
      <c r="I9" s="10">
        <f t="shared" si="0"/>
        <v>104.57142857142857</v>
      </c>
      <c r="J9" s="11" t="str">
        <f t="shared" si="1"/>
        <v>A</v>
      </c>
      <c r="AL9" s="9"/>
    </row>
    <row r="10" spans="1:38" ht="15.75" x14ac:dyDescent="0.25">
      <c r="A10" s="4">
        <v>9</v>
      </c>
      <c r="B10" s="13">
        <v>2181147721</v>
      </c>
      <c r="C10" s="5">
        <v>6</v>
      </c>
      <c r="D10" s="7">
        <v>13</v>
      </c>
      <c r="E10" s="7">
        <v>10</v>
      </c>
      <c r="F10" s="5">
        <v>10</v>
      </c>
      <c r="G10" s="5">
        <v>3</v>
      </c>
      <c r="H10" s="5">
        <v>14</v>
      </c>
      <c r="I10" s="10">
        <f t="shared" si="0"/>
        <v>60</v>
      </c>
      <c r="J10" s="11" t="str">
        <f t="shared" si="1"/>
        <v>D</v>
      </c>
      <c r="AL10" s="9"/>
    </row>
    <row r="11" spans="1:38" ht="15.75" x14ac:dyDescent="0.25">
      <c r="A11" s="4">
        <v>10</v>
      </c>
      <c r="B11" s="13">
        <v>2181148850</v>
      </c>
      <c r="C11" s="5">
        <v>9</v>
      </c>
      <c r="D11" s="7">
        <v>14</v>
      </c>
      <c r="E11" s="7">
        <v>10</v>
      </c>
      <c r="F11" s="5">
        <v>9</v>
      </c>
      <c r="G11" s="5">
        <v>2</v>
      </c>
      <c r="H11" s="5">
        <v>26.5</v>
      </c>
      <c r="I11" s="10">
        <f t="shared" si="0"/>
        <v>80.428571428571431</v>
      </c>
      <c r="J11" s="11" t="str">
        <f t="shared" si="1"/>
        <v>B-</v>
      </c>
      <c r="AL11" s="9"/>
    </row>
    <row r="12" spans="1:38" ht="15.75" x14ac:dyDescent="0.25">
      <c r="A12" s="4">
        <v>11</v>
      </c>
      <c r="B12" s="13">
        <v>2181151303</v>
      </c>
      <c r="C12" s="5">
        <v>10</v>
      </c>
      <c r="D12" s="7">
        <v>10</v>
      </c>
      <c r="E12" s="7">
        <v>3</v>
      </c>
      <c r="F12" s="5">
        <v>5</v>
      </c>
      <c r="G12" s="5">
        <v>2</v>
      </c>
      <c r="H12" s="5">
        <v>5.5</v>
      </c>
      <c r="I12" s="10">
        <f t="shared" si="0"/>
        <v>35.5</v>
      </c>
      <c r="J12" s="11" t="str">
        <f t="shared" si="1"/>
        <v>F</v>
      </c>
      <c r="L12" t="s">
        <v>15</v>
      </c>
      <c r="M12">
        <v>0</v>
      </c>
      <c r="AL12" s="9"/>
    </row>
    <row r="13" spans="1:38" ht="15.75" x14ac:dyDescent="0.25">
      <c r="A13" s="4">
        <v>12</v>
      </c>
      <c r="B13" s="13">
        <v>2181154518</v>
      </c>
      <c r="C13" s="5">
        <v>12</v>
      </c>
      <c r="D13" s="7">
        <v>15</v>
      </c>
      <c r="E13" s="7">
        <v>10</v>
      </c>
      <c r="F13" s="5">
        <v>8</v>
      </c>
      <c r="G13" s="5">
        <v>1</v>
      </c>
      <c r="H13" s="5">
        <v>23</v>
      </c>
      <c r="I13" s="10">
        <f t="shared" si="0"/>
        <v>73.428571428571431</v>
      </c>
      <c r="J13" s="11" t="str">
        <f t="shared" si="1"/>
        <v>C</v>
      </c>
      <c r="L13" t="s">
        <v>16</v>
      </c>
      <c r="M13">
        <v>60</v>
      </c>
      <c r="AL13" s="9"/>
    </row>
    <row r="14" spans="1:38" ht="15.75" x14ac:dyDescent="0.25">
      <c r="A14" s="4">
        <v>13</v>
      </c>
      <c r="B14" s="13">
        <v>2182160664</v>
      </c>
      <c r="C14" s="5">
        <v>17</v>
      </c>
      <c r="D14" s="7">
        <v>20</v>
      </c>
      <c r="E14" s="7">
        <v>12</v>
      </c>
      <c r="F14" s="5">
        <v>10</v>
      </c>
      <c r="G14" s="5">
        <v>3</v>
      </c>
      <c r="H14" s="5">
        <v>18</v>
      </c>
      <c r="I14" s="10">
        <f t="shared" si="0"/>
        <v>80</v>
      </c>
      <c r="J14" s="11" t="str">
        <f t="shared" si="1"/>
        <v>B-</v>
      </c>
      <c r="L14" t="s">
        <v>17</v>
      </c>
      <c r="M14">
        <v>65</v>
      </c>
      <c r="AL14" s="9"/>
    </row>
    <row r="15" spans="1:38" ht="15.75" x14ac:dyDescent="0.25">
      <c r="A15" s="4">
        <v>14</v>
      </c>
      <c r="B15" s="13">
        <v>2191112591</v>
      </c>
      <c r="C15" s="5">
        <v>20</v>
      </c>
      <c r="D15" s="7">
        <v>17</v>
      </c>
      <c r="E15" s="7">
        <v>12</v>
      </c>
      <c r="F15" s="5">
        <v>8</v>
      </c>
      <c r="G15" s="5">
        <v>3</v>
      </c>
      <c r="H15" s="5">
        <v>20</v>
      </c>
      <c r="I15" s="10">
        <f t="shared" si="0"/>
        <v>80</v>
      </c>
      <c r="J15" s="11" t="str">
        <f t="shared" si="1"/>
        <v>B-</v>
      </c>
      <c r="L15" t="s">
        <v>18</v>
      </c>
      <c r="M15">
        <v>70</v>
      </c>
      <c r="AL15" s="9"/>
    </row>
    <row r="16" spans="1:38" ht="15.75" x14ac:dyDescent="0.25">
      <c r="A16" s="4">
        <v>15</v>
      </c>
      <c r="B16" s="13">
        <v>2191112791</v>
      </c>
      <c r="C16" s="5">
        <v>13</v>
      </c>
      <c r="D16" s="7">
        <v>14</v>
      </c>
      <c r="E16" s="7">
        <v>14</v>
      </c>
      <c r="F16" s="5">
        <v>10</v>
      </c>
      <c r="G16" s="5">
        <v>3</v>
      </c>
      <c r="H16" s="5">
        <v>21</v>
      </c>
      <c r="I16" s="10">
        <f t="shared" si="0"/>
        <v>77</v>
      </c>
      <c r="J16" s="11" t="str">
        <f t="shared" si="1"/>
        <v>C+</v>
      </c>
      <c r="L16" t="s">
        <v>19</v>
      </c>
      <c r="M16">
        <v>73</v>
      </c>
      <c r="AL16" s="9"/>
    </row>
    <row r="17" spans="1:38" ht="15.75" x14ac:dyDescent="0.25">
      <c r="A17" s="4">
        <v>16</v>
      </c>
      <c r="B17" s="13">
        <v>2191112820</v>
      </c>
      <c r="C17" s="7">
        <v>20.357142857142858</v>
      </c>
      <c r="D17" s="7">
        <v>21</v>
      </c>
      <c r="E17" s="7">
        <v>12</v>
      </c>
      <c r="F17" s="5">
        <v>10</v>
      </c>
      <c r="G17" s="5">
        <v>3</v>
      </c>
      <c r="H17" s="5">
        <v>29</v>
      </c>
      <c r="I17" s="10">
        <f t="shared" si="0"/>
        <v>95.714285714285722</v>
      </c>
      <c r="J17" s="11" t="str">
        <f t="shared" si="1"/>
        <v>A</v>
      </c>
      <c r="L17" t="s">
        <v>20</v>
      </c>
      <c r="M17">
        <v>77</v>
      </c>
      <c r="P17" s="8"/>
      <c r="AL17" s="9"/>
    </row>
    <row r="18" spans="1:38" ht="15.75" x14ac:dyDescent="0.25">
      <c r="A18" s="4">
        <v>17</v>
      </c>
      <c r="B18" s="13">
        <v>2191115187</v>
      </c>
      <c r="C18" s="5">
        <v>15</v>
      </c>
      <c r="D18" s="7">
        <v>19</v>
      </c>
      <c r="E18" s="7">
        <v>12</v>
      </c>
      <c r="F18" s="5">
        <v>10</v>
      </c>
      <c r="G18" s="5">
        <v>3</v>
      </c>
      <c r="H18" s="5">
        <v>25.5</v>
      </c>
      <c r="I18" s="10">
        <f t="shared" si="0"/>
        <v>87.714285714285708</v>
      </c>
      <c r="J18" s="11" t="str">
        <f t="shared" si="1"/>
        <v>B+</v>
      </c>
      <c r="L18" t="s">
        <v>21</v>
      </c>
      <c r="M18">
        <v>80</v>
      </c>
      <c r="Q18" s="12"/>
      <c r="AL18" s="9"/>
    </row>
    <row r="19" spans="1:38" ht="15.75" x14ac:dyDescent="0.25">
      <c r="A19" s="4">
        <v>18</v>
      </c>
      <c r="B19" s="13">
        <v>2191116687</v>
      </c>
      <c r="C19" s="5">
        <v>13</v>
      </c>
      <c r="D19" s="7">
        <v>13</v>
      </c>
      <c r="E19" s="7">
        <v>10</v>
      </c>
      <c r="F19" s="5">
        <v>10</v>
      </c>
      <c r="G19" s="5">
        <v>3</v>
      </c>
      <c r="H19" s="5">
        <v>11</v>
      </c>
      <c r="I19" s="10">
        <f t="shared" si="0"/>
        <v>60</v>
      </c>
      <c r="J19" s="11" t="str">
        <f t="shared" si="1"/>
        <v>D</v>
      </c>
      <c r="L19" t="s">
        <v>22</v>
      </c>
      <c r="M19">
        <v>83</v>
      </c>
      <c r="AL19" s="9"/>
    </row>
    <row r="20" spans="1:38" ht="15.75" x14ac:dyDescent="0.25">
      <c r="A20" s="4">
        <v>19</v>
      </c>
      <c r="B20" s="13">
        <v>2191120022</v>
      </c>
      <c r="C20" s="5">
        <v>6</v>
      </c>
      <c r="D20" s="7">
        <v>13</v>
      </c>
      <c r="E20" s="7">
        <v>12</v>
      </c>
      <c r="F20" s="5">
        <v>9</v>
      </c>
      <c r="G20" s="5">
        <v>2</v>
      </c>
      <c r="H20" s="5">
        <v>14</v>
      </c>
      <c r="I20" s="10">
        <f t="shared" si="0"/>
        <v>60</v>
      </c>
      <c r="J20" s="11" t="str">
        <f t="shared" si="1"/>
        <v>D</v>
      </c>
      <c r="L20" t="s">
        <v>23</v>
      </c>
      <c r="M20">
        <v>87</v>
      </c>
      <c r="AL20" s="9"/>
    </row>
    <row r="21" spans="1:38" ht="15.75" x14ac:dyDescent="0.25">
      <c r="A21" s="4">
        <v>21</v>
      </c>
      <c r="B21" s="13">
        <v>2191121727</v>
      </c>
      <c r="C21" s="5">
        <v>9</v>
      </c>
      <c r="D21" s="7">
        <v>21</v>
      </c>
      <c r="E21" s="7">
        <v>8</v>
      </c>
      <c r="F21" s="5">
        <v>10</v>
      </c>
      <c r="G21" s="5">
        <v>0</v>
      </c>
      <c r="H21" s="5">
        <v>12.5</v>
      </c>
      <c r="I21" s="10">
        <f t="shared" si="0"/>
        <v>60.5</v>
      </c>
      <c r="J21" s="11" t="str">
        <f t="shared" si="1"/>
        <v>D</v>
      </c>
      <c r="L21" t="s">
        <v>24</v>
      </c>
      <c r="M21">
        <v>90</v>
      </c>
      <c r="AL21" s="9"/>
    </row>
    <row r="22" spans="1:38" ht="15.75" x14ac:dyDescent="0.25">
      <c r="A22" s="4">
        <v>22</v>
      </c>
      <c r="B22" s="13">
        <v>2191121886</v>
      </c>
      <c r="C22" s="5">
        <v>3</v>
      </c>
      <c r="D22" s="7">
        <v>10</v>
      </c>
      <c r="E22" s="7">
        <v>12</v>
      </c>
      <c r="F22" s="5">
        <v>10</v>
      </c>
      <c r="G22" s="5">
        <v>2</v>
      </c>
      <c r="H22" s="5">
        <v>15.5</v>
      </c>
      <c r="I22" s="10">
        <f t="shared" si="0"/>
        <v>60.571428571428569</v>
      </c>
      <c r="J22" s="11" t="str">
        <f t="shared" si="1"/>
        <v>D</v>
      </c>
      <c r="L22" t="s">
        <v>25</v>
      </c>
      <c r="M22">
        <v>95</v>
      </c>
      <c r="AL22" s="9"/>
    </row>
    <row r="23" spans="1:38" ht="15.75" x14ac:dyDescent="0.25">
      <c r="A23" s="4">
        <v>23</v>
      </c>
      <c r="B23" s="13">
        <v>2192112933</v>
      </c>
      <c r="C23" s="5">
        <v>9</v>
      </c>
      <c r="D23" s="7">
        <v>14</v>
      </c>
      <c r="E23" s="7">
        <v>13</v>
      </c>
      <c r="F23" s="5">
        <v>9</v>
      </c>
      <c r="G23" s="5">
        <v>3</v>
      </c>
      <c r="H23" s="5">
        <v>12</v>
      </c>
      <c r="I23" s="10">
        <f t="shared" si="0"/>
        <v>60</v>
      </c>
      <c r="J23" s="11" t="str">
        <f t="shared" si="1"/>
        <v>D</v>
      </c>
      <c r="AL23" s="9"/>
    </row>
    <row r="24" spans="1:38" ht="15.75" x14ac:dyDescent="0.25">
      <c r="A24" s="4">
        <v>24</v>
      </c>
      <c r="B24" s="13">
        <v>2192131312</v>
      </c>
      <c r="C24" s="5">
        <v>13</v>
      </c>
      <c r="D24" s="7">
        <v>15</v>
      </c>
      <c r="E24" s="7">
        <v>12</v>
      </c>
      <c r="F24" s="5">
        <v>10</v>
      </c>
      <c r="G24" s="5">
        <v>2</v>
      </c>
      <c r="H24" s="5">
        <v>30</v>
      </c>
      <c r="I24" s="10">
        <f t="shared" si="0"/>
        <v>90.428571428571431</v>
      </c>
      <c r="J24" s="11" t="str">
        <f t="shared" si="1"/>
        <v>A-</v>
      </c>
      <c r="AL24" s="9"/>
    </row>
    <row r="25" spans="1:38" ht="15.75" x14ac:dyDescent="0.25">
      <c r="A25" s="4">
        <v>25</v>
      </c>
      <c r="B25" s="13">
        <v>2192132218</v>
      </c>
      <c r="C25" s="5">
        <v>13</v>
      </c>
      <c r="D25" s="7">
        <v>18</v>
      </c>
      <c r="E25" s="7">
        <v>10</v>
      </c>
      <c r="F25" s="5">
        <v>10</v>
      </c>
      <c r="G25" s="5">
        <v>3</v>
      </c>
      <c r="H25" s="5">
        <v>23.5</v>
      </c>
      <c r="I25" s="10">
        <f t="shared" si="0"/>
        <v>81.285714285714278</v>
      </c>
      <c r="J25" s="11" t="str">
        <f t="shared" si="1"/>
        <v>B-</v>
      </c>
      <c r="L25" t="s">
        <v>26</v>
      </c>
      <c r="M25" t="s">
        <v>15</v>
      </c>
      <c r="N25">
        <f>COUNTIF($J$2:$J$28,"F")</f>
        <v>2</v>
      </c>
      <c r="O25">
        <v>0</v>
      </c>
      <c r="AL25" s="9"/>
    </row>
    <row r="26" spans="1:38" ht="15.75" x14ac:dyDescent="0.25">
      <c r="A26" s="4">
        <v>26</v>
      </c>
      <c r="B26" s="13">
        <v>2201116292</v>
      </c>
      <c r="C26" s="5">
        <v>20</v>
      </c>
      <c r="D26" s="7">
        <v>19</v>
      </c>
      <c r="E26" s="7">
        <v>14</v>
      </c>
      <c r="F26" s="5">
        <v>10</v>
      </c>
      <c r="G26" s="5">
        <v>3</v>
      </c>
      <c r="H26" s="5">
        <v>31</v>
      </c>
      <c r="I26" s="10">
        <f t="shared" si="0"/>
        <v>100.14285714285714</v>
      </c>
      <c r="J26" s="11" t="str">
        <f t="shared" si="1"/>
        <v>A</v>
      </c>
      <c r="L26" t="s">
        <v>26</v>
      </c>
      <c r="M26" t="s">
        <v>16</v>
      </c>
      <c r="N26">
        <f>COUNTIF($J$2:$J$28,"D")</f>
        <v>8</v>
      </c>
      <c r="O26">
        <v>1</v>
      </c>
      <c r="AL26" s="9"/>
    </row>
    <row r="27" spans="1:38" ht="15.75" x14ac:dyDescent="0.25">
      <c r="A27" s="4">
        <v>27</v>
      </c>
      <c r="B27" s="13">
        <v>2201122505</v>
      </c>
      <c r="C27" s="5">
        <v>22</v>
      </c>
      <c r="D27" s="7">
        <v>23</v>
      </c>
      <c r="E27" s="7">
        <v>14</v>
      </c>
      <c r="F27" s="5">
        <v>10</v>
      </c>
      <c r="G27" s="5">
        <v>3</v>
      </c>
      <c r="H27" s="5">
        <v>33</v>
      </c>
      <c r="I27" s="10">
        <f t="shared" si="0"/>
        <v>106.57142857142857</v>
      </c>
      <c r="J27" s="11" t="str">
        <f t="shared" si="1"/>
        <v>A</v>
      </c>
      <c r="L27" t="s">
        <v>26</v>
      </c>
      <c r="M27" t="s">
        <v>17</v>
      </c>
      <c r="N27">
        <f>COUNTIF($J$2:$J$28,"D+")</f>
        <v>1</v>
      </c>
      <c r="O27">
        <v>1.3</v>
      </c>
      <c r="AL27" s="9"/>
    </row>
    <row r="28" spans="1:38" ht="15.75" x14ac:dyDescent="0.25">
      <c r="A28" s="4">
        <v>28</v>
      </c>
      <c r="B28" s="13">
        <v>2202144114</v>
      </c>
      <c r="C28" s="5">
        <v>13</v>
      </c>
      <c r="D28" s="7">
        <v>23</v>
      </c>
      <c r="E28" s="7">
        <v>15</v>
      </c>
      <c r="F28" s="5">
        <v>10</v>
      </c>
      <c r="G28" s="5">
        <v>3</v>
      </c>
      <c r="H28" s="5">
        <v>26</v>
      </c>
      <c r="I28" s="10">
        <f t="shared" si="0"/>
        <v>95.571428571428569</v>
      </c>
      <c r="J28" s="11" t="str">
        <f t="shared" si="1"/>
        <v>A</v>
      </c>
      <c r="L28" t="s">
        <v>26</v>
      </c>
      <c r="M28" t="s">
        <v>18</v>
      </c>
      <c r="N28">
        <f>COUNTIF($J$2:$J$28,"C-")</f>
        <v>0</v>
      </c>
      <c r="O28">
        <v>1.7</v>
      </c>
      <c r="AL28" s="9"/>
    </row>
    <row r="29" spans="1:38" x14ac:dyDescent="0.25">
      <c r="L29" t="s">
        <v>26</v>
      </c>
      <c r="M29" t="s">
        <v>19</v>
      </c>
      <c r="N29">
        <f>COUNTIF($J$2:$J$28,"C")</f>
        <v>2</v>
      </c>
      <c r="O29">
        <v>2</v>
      </c>
    </row>
    <row r="30" spans="1:38" ht="15.75" x14ac:dyDescent="0.25">
      <c r="B30" s="6" t="s">
        <v>11</v>
      </c>
      <c r="C30" s="8">
        <f>AVERAGE(C2:C28)</f>
        <v>12.716931216931219</v>
      </c>
      <c r="D30" s="8">
        <f>AVERAGE(D2:D28)</f>
        <v>16.185185185185187</v>
      </c>
      <c r="E30" s="8">
        <f>AVERAGE(E2:E28)</f>
        <v>10.851851851851851</v>
      </c>
      <c r="F30" s="8">
        <f t="shared" ref="F30:H30" si="2">AVERAGE(F2:F28)</f>
        <v>9.0370370370370363</v>
      </c>
      <c r="G30" s="8">
        <f t="shared" si="2"/>
        <v>2.4444444444444446</v>
      </c>
      <c r="H30" s="8">
        <f t="shared" si="2"/>
        <v>20.173076923076923</v>
      </c>
      <c r="I30" s="14">
        <f t="shared" ref="I30" si="3">AVERAGE(I2:I28)</f>
        <v>74.60439560439562</v>
      </c>
      <c r="L30" t="s">
        <v>26</v>
      </c>
      <c r="M30" t="s">
        <v>20</v>
      </c>
      <c r="N30">
        <f>COUNTIF($J$2:$J$28,"C+")</f>
        <v>1</v>
      </c>
      <c r="O30">
        <v>2.2999999999999998</v>
      </c>
    </row>
    <row r="31" spans="1:38" ht="15.75" x14ac:dyDescent="0.25">
      <c r="B31" s="6" t="s">
        <v>12</v>
      </c>
      <c r="C31">
        <f>MEDIAN(C2:C28)</f>
        <v>13</v>
      </c>
      <c r="D31">
        <f>MEDIAN(D2:D28)</f>
        <v>15</v>
      </c>
      <c r="E31">
        <f>MEDIAN(E2:E28)</f>
        <v>12</v>
      </c>
      <c r="F31">
        <f t="shared" ref="F31:H31" si="4">MEDIAN(F2:F28)</f>
        <v>10</v>
      </c>
      <c r="G31">
        <f t="shared" si="4"/>
        <v>3</v>
      </c>
      <c r="H31">
        <f t="shared" si="4"/>
        <v>19.25</v>
      </c>
      <c r="I31" s="16">
        <f t="shared" ref="I31" si="5">MEDIAN(I2:I28)</f>
        <v>75.357142857142861</v>
      </c>
      <c r="L31" t="s">
        <v>26</v>
      </c>
      <c r="M31" t="s">
        <v>21</v>
      </c>
      <c r="N31">
        <f>COUNTIF($J$2:$J$28,"B-")</f>
        <v>5</v>
      </c>
      <c r="O31">
        <v>2.7</v>
      </c>
    </row>
    <row r="32" spans="1:38" ht="15.75" x14ac:dyDescent="0.25">
      <c r="B32" s="6" t="s">
        <v>13</v>
      </c>
      <c r="C32">
        <f>MAX(C2:C28)</f>
        <v>22</v>
      </c>
      <c r="D32">
        <f>MAX(D2:D28)</f>
        <v>24</v>
      </c>
      <c r="E32">
        <f>MAX(E2:E28)</f>
        <v>15</v>
      </c>
      <c r="F32">
        <f t="shared" ref="F32:H32" si="6">MAX(F2:F28)</f>
        <v>10</v>
      </c>
      <c r="G32">
        <f t="shared" si="6"/>
        <v>3</v>
      </c>
      <c r="H32">
        <f t="shared" si="6"/>
        <v>33</v>
      </c>
      <c r="I32" s="16">
        <f t="shared" ref="I32" si="7">MAX(I2:I28)</f>
        <v>106.57142857142857</v>
      </c>
      <c r="L32" t="s">
        <v>26</v>
      </c>
      <c r="M32" t="s">
        <v>22</v>
      </c>
      <c r="N32">
        <f>COUNTIF($J$2:$J$28,"B")</f>
        <v>0</v>
      </c>
      <c r="O32">
        <v>3</v>
      </c>
    </row>
    <row r="33" spans="2:15" ht="15.75" x14ac:dyDescent="0.25">
      <c r="B33" s="6" t="s">
        <v>14</v>
      </c>
      <c r="C33">
        <f>MIN(C2:C28)</f>
        <v>3</v>
      </c>
      <c r="D33">
        <f>MIN(D2:D28)</f>
        <v>8</v>
      </c>
      <c r="E33">
        <f>MIN(E2:E28)</f>
        <v>2</v>
      </c>
      <c r="F33">
        <f t="shared" ref="F33:H33" si="8">MIN(F2:F28)</f>
        <v>3</v>
      </c>
      <c r="G33">
        <f t="shared" si="8"/>
        <v>0</v>
      </c>
      <c r="H33">
        <f t="shared" si="8"/>
        <v>5.5</v>
      </c>
      <c r="I33" s="15">
        <f t="shared" ref="I33" si="9">MIN(I2:I28)</f>
        <v>35.5</v>
      </c>
      <c r="L33" t="s">
        <v>26</v>
      </c>
      <c r="M33" t="s">
        <v>23</v>
      </c>
      <c r="N33">
        <f>COUNTIF($J$2:$J$28,"B+")</f>
        <v>1</v>
      </c>
      <c r="O33">
        <v>3.3</v>
      </c>
    </row>
    <row r="34" spans="2:15" x14ac:dyDescent="0.25">
      <c r="L34" t="s">
        <v>26</v>
      </c>
      <c r="M34" t="s">
        <v>24</v>
      </c>
      <c r="N34">
        <f>COUNTIF($J$2:$J$28,"A-")</f>
        <v>1</v>
      </c>
      <c r="O34">
        <v>3.7</v>
      </c>
    </row>
    <row r="35" spans="2:15" x14ac:dyDescent="0.25">
      <c r="L35" t="s">
        <v>26</v>
      </c>
      <c r="M35" t="s">
        <v>25</v>
      </c>
      <c r="N35">
        <f>COUNTIF($J$2:$J$28,"A")</f>
        <v>5</v>
      </c>
      <c r="O35">
        <v>4</v>
      </c>
    </row>
    <row r="37" spans="2:15" x14ac:dyDescent="0.25">
      <c r="M37" t="s">
        <v>27</v>
      </c>
      <c r="N37">
        <f>O35*N35/SUM(N25:N35)+O34*N34/SUM(N25:N35)+O33*N33/SUM(N25:N35)+O32*N32/SUM(N25:N35)+O31*N31/SUM(N25:N35)+O30*N30/SUM(N25:N35)+O29*N29/SUM(N25:N35)+O28*N28/SUM(N25:N35)+O27*N27/SUM(N25:N35)+O26*N26/SUM(N25:N35)</f>
        <v>2.157692307692308</v>
      </c>
    </row>
  </sheetData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Yaqoub Alabdullah</dc:creator>
  <cp:keywords/>
  <dc:description/>
  <cp:lastModifiedBy>Yaqoub Alabdullah</cp:lastModifiedBy>
  <cp:revision/>
  <dcterms:created xsi:type="dcterms:W3CDTF">2022-04-16T18:26:20Z</dcterms:created>
  <dcterms:modified xsi:type="dcterms:W3CDTF">2022-06-07T12:46:48Z</dcterms:modified>
  <cp:category/>
  <cp:contentStatus/>
</cp:coreProperties>
</file>