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327/Fall 2021/Grades/"/>
    </mc:Choice>
  </mc:AlternateContent>
  <xr:revisionPtr revIDLastSave="28" documentId="8_{BB94A19F-3D08-4DEF-BF29-495CB2208A70}" xr6:coauthVersionLast="47" xr6:coauthVersionMax="47" xr10:uidLastSave="{93D1AE03-5E34-44BF-9EE3-5F59229F3C77}"/>
  <bookViews>
    <workbookView xWindow="-98" yWindow="-98" windowWidth="20715" windowHeight="13155" xr2:uid="{00000000-000D-0000-FFFF-FFFF00000000}"/>
  </bookViews>
  <sheets>
    <sheet name="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" i="1"/>
  <c r="H2" i="1"/>
  <c r="F28" i="1"/>
  <c r="F29" i="1"/>
  <c r="F30" i="1"/>
  <c r="F31" i="1"/>
  <c r="I7" i="1" l="1"/>
  <c r="I8" i="1"/>
  <c r="I13" i="1"/>
  <c r="I14" i="1"/>
  <c r="I19" i="1"/>
  <c r="I20" i="1"/>
  <c r="I25" i="1"/>
  <c r="I26" i="1"/>
  <c r="G28" i="1"/>
  <c r="G29" i="1"/>
  <c r="G30" i="1"/>
  <c r="G31" i="1"/>
  <c r="I22" i="1" l="1"/>
  <c r="I10" i="1"/>
  <c r="I23" i="1"/>
  <c r="I5" i="1"/>
  <c r="I18" i="1"/>
  <c r="I6" i="1"/>
  <c r="I16" i="1"/>
  <c r="I4" i="1"/>
  <c r="I17" i="1"/>
  <c r="I11" i="1"/>
  <c r="I24" i="1"/>
  <c r="I12" i="1"/>
  <c r="I21" i="1"/>
  <c r="I15" i="1"/>
  <c r="I9" i="1"/>
  <c r="I3" i="1"/>
  <c r="E28" i="1"/>
  <c r="D28" i="1"/>
  <c r="C29" i="1"/>
  <c r="D31" i="1"/>
  <c r="D29" i="1"/>
  <c r="E30" i="1"/>
  <c r="D30" i="1"/>
  <c r="C28" i="1"/>
  <c r="C30" i="1"/>
  <c r="C31" i="1"/>
  <c r="E31" i="1"/>
  <c r="E29" i="1"/>
  <c r="I2" i="1" l="1"/>
  <c r="H29" i="1"/>
  <c r="H30" i="1"/>
  <c r="H31" i="1"/>
  <c r="H28" i="1"/>
  <c r="M28" i="1" l="1"/>
  <c r="M32" i="1"/>
  <c r="M26" i="1"/>
  <c r="M31" i="1"/>
  <c r="M25" i="1"/>
  <c r="M30" i="1"/>
  <c r="M35" i="1"/>
  <c r="M29" i="1"/>
  <c r="M34" i="1"/>
  <c r="M33" i="1"/>
  <c r="M27" i="1"/>
  <c r="M37" i="1" l="1"/>
</calcChain>
</file>

<file path=xl/sharedStrings.xml><?xml version="1.0" encoding="utf-8"?>
<sst xmlns="http://schemas.openxmlformats.org/spreadsheetml/2006/main" count="47" uniqueCount="26">
  <si>
    <t>#</t>
  </si>
  <si>
    <t>رقم الطالب</t>
  </si>
  <si>
    <t>Total</t>
  </si>
  <si>
    <t>Grade</t>
  </si>
  <si>
    <t>Average</t>
  </si>
  <si>
    <t>Median</t>
  </si>
  <si>
    <t>Max</t>
  </si>
  <si>
    <t>Min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</si>
  <si>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</si>
  <si>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</si>
  <si>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</si>
  <si>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</si>
  <si>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</si>
  <si>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</si>
  <si>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</si>
  <si>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</si>
  <si>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</si>
  <si>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</si>
  <si>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</si>
  <si>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No. of</t>
  </si>
  <si>
    <t>Average GPA</t>
  </si>
  <si>
    <t>Exam 1 (25)</t>
  </si>
  <si>
    <t>Exam 2 (25)</t>
  </si>
  <si>
    <t>Quizzes (15)</t>
  </si>
  <si>
    <t>Final Exam (35)</t>
  </si>
  <si>
    <t>Participation &amp; Bonuses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</si>
</sst>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0" fontId="22" fillId="0" borderId="0"/>
  </cellStyleXfs>
  <cellXfs count="14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0" xfId="0" applyBorder="1"/>
    <xf numFmtId="0" fontId="19" fillId="0" borderId="0" xfId="0" applyFont="1"/>
    <xf numFmtId="1" fontId="0" fillId="0" borderId="10" xfId="0" applyNumberFormat="1" applyFont="1" applyBorder="1" applyAlignment="1">
      <alignment wrapText="1"/>
    </xf>
    <xf numFmtId="1" fontId="0" fillId="0" borderId="10" xfId="0" applyNumberFormat="1" applyBorder="1"/>
    <xf numFmtId="0" fontId="19" fillId="0" borderId="10" xfId="0" applyFont="1" applyBorder="1"/>
    <xf numFmtId="2" fontId="0" fillId="0" borderId="0" xfId="0" applyNumberFormat="1"/>
    <xf numFmtId="1" fontId="0" fillId="0" borderId="0" xfId="0" applyNumberFormat="1"/>
    <xf numFmtId="0" fontId="16" fillId="0" borderId="10" xfId="0" applyFont="1" applyBorder="1"/>
    <xf numFmtId="164" fontId="19" fillId="0" borderId="10" xfId="0" applyNumberFormat="1" applyFont="1" applyBorder="1"/>
    <xf numFmtId="0" fontId="23" fillId="33" borderId="10" xfId="0" applyFont="1" applyFill="1" applyBorder="1" applyAlignment="1">
      <alignment horizontal="center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3" xr:uid="{1A2821D8-89F3-442E-AA41-F5FFCB08B87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4" xr:uid="{50236E37-1D1A-46F0-BAA1-F575B9EFCD2D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8B1E7B04-65C9-4816-B453-7D758B73C0F0}"/>
    <cellStyle name="Note" xfId="15" builtinId="10" customBuiltin="1"/>
    <cellStyle name="Output" xfId="10" builtinId="21" customBuiltin="1"/>
    <cellStyle name="Result" xfId="45" xr:uid="{5ECA35E3-BFA8-4DB4-B9B7-4CF3DA708A2B}"/>
    <cellStyle name="Result2" xfId="46" xr:uid="{6839B118-7E4E-427A-8D6B-39B7E803878F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List!$L$25:$L$35</c:f>
              <c:strCache>
                <c:ptCount val="11"/>
                <c:pt idx="0">
                  <c:v>F</c:v>
                </c:pt>
                <c:pt idx="1">
                  <c:v>D</c:v>
                </c:pt>
                <c:pt idx="2">
                  <c:v>D+</c:v>
                </c:pt>
                <c:pt idx="3">
                  <c:v>C-</c:v>
                </c:pt>
                <c:pt idx="4">
                  <c:v>C</c:v>
                </c:pt>
                <c:pt idx="5">
                  <c:v>C+</c:v>
                </c:pt>
                <c:pt idx="6">
                  <c:v>B-</c:v>
                </c:pt>
                <c:pt idx="7">
                  <c:v>B</c:v>
                </c:pt>
                <c:pt idx="8">
                  <c:v>B+</c:v>
                </c:pt>
                <c:pt idx="9">
                  <c:v>A-</c:v>
                </c:pt>
                <c:pt idx="10">
                  <c:v>A</c:v>
                </c:pt>
              </c:strCache>
            </c:strRef>
          </c:cat>
          <c:val>
            <c:numRef>
              <c:f>List!$M$25:$M$35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E-4696-BA0C-16F0DF9AC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7794511"/>
        <c:axId val="1255057887"/>
      </c:barChart>
      <c:catAx>
        <c:axId val="115779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57887"/>
        <c:crosses val="autoZero"/>
        <c:auto val="1"/>
        <c:lblAlgn val="ctr"/>
        <c:lblOffset val="100"/>
        <c:noMultiLvlLbl val="0"/>
      </c:catAx>
      <c:valAx>
        <c:axId val="125505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794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28575</xdr:rowOff>
    </xdr:from>
    <xdr:to>
      <xdr:col>16</xdr:col>
      <xdr:colOff>142875</xdr:colOff>
      <xdr:row>12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2DF0D2-32F7-47D9-9411-687130B25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F17" sqref="F17"/>
    </sheetView>
  </sheetViews>
  <sheetFormatPr defaultRowHeight="14.25"/>
  <cols>
    <col min="1" max="1" width="3" bestFit="1" customWidth="1"/>
    <col min="2" max="2" width="13.59765625" bestFit="1" customWidth="1"/>
    <col min="6" max="6" width="10.86328125" customWidth="1"/>
    <col min="7" max="7" width="12.3984375" customWidth="1"/>
  </cols>
  <sheetData>
    <row r="1" spans="1:12" ht="31.5">
      <c r="A1" s="1" t="s">
        <v>0</v>
      </c>
      <c r="B1" s="1" t="s">
        <v>1</v>
      </c>
      <c r="C1" s="1" t="s">
        <v>21</v>
      </c>
      <c r="D1" s="1" t="s">
        <v>22</v>
      </c>
      <c r="E1" s="2" t="s">
        <v>23</v>
      </c>
      <c r="F1" s="13" t="s">
        <v>25</v>
      </c>
      <c r="G1" s="1" t="s">
        <v>24</v>
      </c>
      <c r="H1" s="1" t="s">
        <v>2</v>
      </c>
      <c r="I1" s="1" t="s">
        <v>3</v>
      </c>
    </row>
    <row r="2" spans="1:12" ht="15.75">
      <c r="A2" s="3">
        <v>1</v>
      </c>
      <c r="B2" s="6">
        <v>2151117025</v>
      </c>
      <c r="C2" s="4">
        <v>9</v>
      </c>
      <c r="D2" s="4">
        <v>16</v>
      </c>
      <c r="E2" s="7">
        <v>8.0769230769230766</v>
      </c>
      <c r="F2" s="4">
        <v>3</v>
      </c>
      <c r="G2" s="11">
        <v>11.5</v>
      </c>
      <c r="H2" s="12">
        <f t="shared" ref="H2:H26" si="0">((C2+D2+G2/35*25)-MIN(C2,D2,G2/35*25))+E2+G2+F2</f>
        <v>47.57692307692308</v>
      </c>
      <c r="I2" s="8" t="str">
        <f>LOOKUP(H2,$L$12:$L$22,$K$12:$K$22)</f>
        <v>F</v>
      </c>
    </row>
    <row r="3" spans="1:12" ht="15.75">
      <c r="A3" s="3">
        <v>2</v>
      </c>
      <c r="B3" s="6">
        <v>2161119591</v>
      </c>
      <c r="C3" s="4">
        <v>10</v>
      </c>
      <c r="D3" s="4">
        <v>19</v>
      </c>
      <c r="E3" s="7">
        <v>13.846153846153847</v>
      </c>
      <c r="F3" s="4">
        <v>9</v>
      </c>
      <c r="G3" s="11">
        <v>18.5</v>
      </c>
      <c r="H3" s="12">
        <f t="shared" si="0"/>
        <v>73.560439560439562</v>
      </c>
      <c r="I3" s="8" t="str">
        <f t="shared" ref="I3:I26" si="1">LOOKUP(H3,$L$12:$L$22,$K$12:$K$22)</f>
        <v>C</v>
      </c>
    </row>
    <row r="4" spans="1:12" ht="15.75">
      <c r="A4" s="3">
        <v>3</v>
      </c>
      <c r="B4" s="6">
        <v>2161121275</v>
      </c>
      <c r="C4" s="4">
        <v>12</v>
      </c>
      <c r="D4" s="4">
        <v>14</v>
      </c>
      <c r="E4" s="7">
        <v>11.538461538461538</v>
      </c>
      <c r="F4" s="4">
        <v>4</v>
      </c>
      <c r="G4" s="11">
        <v>18</v>
      </c>
      <c r="H4" s="12">
        <f t="shared" si="0"/>
        <v>60.395604395604394</v>
      </c>
      <c r="I4" s="8" t="str">
        <f t="shared" si="1"/>
        <v>D</v>
      </c>
    </row>
    <row r="5" spans="1:12" ht="15.75">
      <c r="A5" s="3">
        <v>4</v>
      </c>
      <c r="B5" s="6">
        <v>2162114476</v>
      </c>
      <c r="C5" s="4">
        <v>10</v>
      </c>
      <c r="D5" s="4">
        <v>22</v>
      </c>
      <c r="E5" s="7">
        <v>11.538461538461538</v>
      </c>
      <c r="F5" s="4">
        <v>3</v>
      </c>
      <c r="G5" s="11">
        <v>30</v>
      </c>
      <c r="H5" s="12">
        <f t="shared" si="0"/>
        <v>87.967032967032964</v>
      </c>
      <c r="I5" s="8" t="str">
        <f t="shared" si="1"/>
        <v>B+</v>
      </c>
    </row>
    <row r="6" spans="1:12" ht="15.75">
      <c r="A6" s="3">
        <v>5</v>
      </c>
      <c r="B6" s="6">
        <v>2162116107</v>
      </c>
      <c r="C6" s="4">
        <v>8</v>
      </c>
      <c r="D6" s="4">
        <v>17</v>
      </c>
      <c r="E6" s="7">
        <v>13.846153846153847</v>
      </c>
      <c r="F6" s="4">
        <v>6</v>
      </c>
      <c r="G6" s="11">
        <v>3.5</v>
      </c>
      <c r="H6" s="12">
        <f t="shared" si="0"/>
        <v>48.346153846153847</v>
      </c>
      <c r="I6" s="8" t="str">
        <f t="shared" si="1"/>
        <v>F</v>
      </c>
    </row>
    <row r="7" spans="1:12" ht="15.75">
      <c r="A7" s="3">
        <v>6</v>
      </c>
      <c r="B7" s="6">
        <v>2171112284</v>
      </c>
      <c r="C7" s="4">
        <v>14</v>
      </c>
      <c r="D7" s="4">
        <v>24</v>
      </c>
      <c r="E7" s="7">
        <v>13.846153846153847</v>
      </c>
      <c r="F7" s="4">
        <v>6</v>
      </c>
      <c r="G7" s="11">
        <v>27.5</v>
      </c>
      <c r="H7" s="12">
        <f t="shared" si="0"/>
        <v>90.989010989010978</v>
      </c>
      <c r="I7" s="8" t="str">
        <f t="shared" si="1"/>
        <v>A-</v>
      </c>
    </row>
    <row r="8" spans="1:12" ht="15.75">
      <c r="A8" s="3">
        <v>7</v>
      </c>
      <c r="B8" s="6">
        <v>2171121086</v>
      </c>
      <c r="C8" s="4">
        <v>14</v>
      </c>
      <c r="D8" s="4">
        <v>19</v>
      </c>
      <c r="E8" s="7">
        <v>11.538461538461538</v>
      </c>
      <c r="F8" s="4">
        <v>6</v>
      </c>
      <c r="G8" s="11">
        <v>29.5</v>
      </c>
      <c r="H8" s="12">
        <f t="shared" si="0"/>
        <v>87.109890109890102</v>
      </c>
      <c r="I8" s="8" t="str">
        <f t="shared" si="1"/>
        <v>B+</v>
      </c>
    </row>
    <row r="9" spans="1:12" ht="15.75">
      <c r="A9" s="3">
        <v>8</v>
      </c>
      <c r="B9" s="6">
        <v>2172131061</v>
      </c>
      <c r="C9" s="4">
        <v>10</v>
      </c>
      <c r="D9" s="4">
        <v>18</v>
      </c>
      <c r="E9" s="7">
        <v>15</v>
      </c>
      <c r="F9" s="4">
        <v>3</v>
      </c>
      <c r="G9" s="11">
        <v>26.5</v>
      </c>
      <c r="H9" s="12">
        <f t="shared" si="0"/>
        <v>81.428571428571431</v>
      </c>
      <c r="I9" s="8" t="str">
        <f t="shared" si="1"/>
        <v>B-</v>
      </c>
    </row>
    <row r="10" spans="1:12" ht="15.75">
      <c r="A10" s="3">
        <v>9</v>
      </c>
      <c r="B10" s="6">
        <v>2172131412</v>
      </c>
      <c r="C10" s="4">
        <v>19</v>
      </c>
      <c r="D10" s="4">
        <v>25</v>
      </c>
      <c r="E10" s="7">
        <v>15</v>
      </c>
      <c r="F10" s="4">
        <v>13</v>
      </c>
      <c r="G10" s="11">
        <v>27.5</v>
      </c>
      <c r="H10" s="12">
        <f t="shared" si="0"/>
        <v>100.14285714285714</v>
      </c>
      <c r="I10" s="8" t="str">
        <f t="shared" si="1"/>
        <v>A</v>
      </c>
    </row>
    <row r="11" spans="1:12" ht="15.75">
      <c r="A11" s="3">
        <v>10</v>
      </c>
      <c r="B11" s="6">
        <v>2172131615</v>
      </c>
      <c r="C11" s="4">
        <v>22</v>
      </c>
      <c r="D11" s="4">
        <v>24</v>
      </c>
      <c r="E11" s="7">
        <v>15</v>
      </c>
      <c r="F11" s="4">
        <v>6</v>
      </c>
      <c r="G11" s="11">
        <v>21.5</v>
      </c>
      <c r="H11" s="12">
        <f t="shared" si="0"/>
        <v>88.5</v>
      </c>
      <c r="I11" s="8" t="str">
        <f t="shared" si="1"/>
        <v>B+</v>
      </c>
    </row>
    <row r="12" spans="1:12" ht="15.75">
      <c r="A12" s="3">
        <v>11</v>
      </c>
      <c r="B12" s="6">
        <v>2172131949</v>
      </c>
      <c r="C12" s="4">
        <v>11</v>
      </c>
      <c r="D12" s="4">
        <v>15</v>
      </c>
      <c r="E12" s="7">
        <v>9.2307692307692317</v>
      </c>
      <c r="F12" s="4">
        <v>7</v>
      </c>
      <c r="G12" s="11">
        <v>8</v>
      </c>
      <c r="H12" s="12">
        <f t="shared" si="0"/>
        <v>50.230769230769234</v>
      </c>
      <c r="I12" s="8" t="str">
        <f t="shared" si="1"/>
        <v>F</v>
      </c>
      <c r="K12" t="s">
        <v>8</v>
      </c>
      <c r="L12">
        <v>0</v>
      </c>
    </row>
    <row r="13" spans="1:12" ht="15.75">
      <c r="A13" s="3">
        <v>12</v>
      </c>
      <c r="B13" s="6">
        <v>2181144534</v>
      </c>
      <c r="C13" s="4">
        <v>17</v>
      </c>
      <c r="D13" s="4">
        <v>20</v>
      </c>
      <c r="E13" s="7">
        <v>11.538461538461538</v>
      </c>
      <c r="F13" s="4">
        <v>6</v>
      </c>
      <c r="G13" s="11">
        <v>27.5</v>
      </c>
      <c r="H13" s="12">
        <f t="shared" si="0"/>
        <v>84.681318681318686</v>
      </c>
      <c r="I13" s="8" t="str">
        <f t="shared" si="1"/>
        <v>B</v>
      </c>
      <c r="K13" t="s">
        <v>9</v>
      </c>
      <c r="L13">
        <v>60</v>
      </c>
    </row>
    <row r="14" spans="1:12" ht="15.75">
      <c r="A14" s="3">
        <v>13</v>
      </c>
      <c r="B14" s="6">
        <v>2181146695</v>
      </c>
      <c r="C14" s="4">
        <v>15</v>
      </c>
      <c r="D14" s="4">
        <v>11</v>
      </c>
      <c r="E14" s="7">
        <v>13.846153846153847</v>
      </c>
      <c r="F14" s="4">
        <v>10</v>
      </c>
      <c r="G14" s="11">
        <v>11</v>
      </c>
      <c r="H14" s="12">
        <f t="shared" si="0"/>
        <v>60.84615384615384</v>
      </c>
      <c r="I14" s="8" t="str">
        <f t="shared" si="1"/>
        <v>D</v>
      </c>
      <c r="K14" t="s">
        <v>10</v>
      </c>
      <c r="L14">
        <v>65</v>
      </c>
    </row>
    <row r="15" spans="1:12" ht="15.75">
      <c r="A15" s="3">
        <v>14</v>
      </c>
      <c r="B15" s="6">
        <v>2181147829</v>
      </c>
      <c r="C15" s="4">
        <v>11</v>
      </c>
      <c r="D15" s="4">
        <v>24</v>
      </c>
      <c r="E15" s="7">
        <v>12.692307692307692</v>
      </c>
      <c r="F15" s="4">
        <v>8</v>
      </c>
      <c r="G15" s="11">
        <v>16.5</v>
      </c>
      <c r="H15" s="12">
        <f t="shared" si="0"/>
        <v>72.978021978021985</v>
      </c>
      <c r="I15" s="8" t="str">
        <f t="shared" si="1"/>
        <v>C-</v>
      </c>
      <c r="K15" t="s">
        <v>11</v>
      </c>
      <c r="L15">
        <v>70</v>
      </c>
    </row>
    <row r="16" spans="1:12" ht="15.75">
      <c r="A16" s="3">
        <v>15</v>
      </c>
      <c r="B16" s="6">
        <v>2181149240</v>
      </c>
      <c r="C16" s="4">
        <v>8</v>
      </c>
      <c r="D16" s="4">
        <v>24</v>
      </c>
      <c r="E16" s="7">
        <v>10.384615384615385</v>
      </c>
      <c r="F16" s="4">
        <v>4</v>
      </c>
      <c r="G16" s="11">
        <v>16.5</v>
      </c>
      <c r="H16" s="12">
        <f t="shared" si="0"/>
        <v>66.670329670329664</v>
      </c>
      <c r="I16" s="8" t="str">
        <f t="shared" si="1"/>
        <v>D+</v>
      </c>
      <c r="K16" t="s">
        <v>12</v>
      </c>
      <c r="L16">
        <v>73</v>
      </c>
    </row>
    <row r="17" spans="1:14" ht="15.75">
      <c r="A17" s="3">
        <v>16</v>
      </c>
      <c r="B17" s="6">
        <v>2181149974</v>
      </c>
      <c r="C17" s="4">
        <v>21</v>
      </c>
      <c r="D17" s="4">
        <v>24</v>
      </c>
      <c r="E17" s="7">
        <v>12.692307692307692</v>
      </c>
      <c r="F17" s="4">
        <v>5</v>
      </c>
      <c r="G17" s="11">
        <v>25</v>
      </c>
      <c r="H17" s="12">
        <f t="shared" si="0"/>
        <v>87.692307692307693</v>
      </c>
      <c r="I17" s="8" t="str">
        <f t="shared" si="1"/>
        <v>B+</v>
      </c>
      <c r="K17" t="s">
        <v>13</v>
      </c>
      <c r="L17">
        <v>77</v>
      </c>
    </row>
    <row r="18" spans="1:14" ht="15.75">
      <c r="A18" s="3">
        <v>17</v>
      </c>
      <c r="B18" s="6">
        <v>2182144162</v>
      </c>
      <c r="C18" s="4">
        <v>20</v>
      </c>
      <c r="D18" s="4">
        <v>25</v>
      </c>
      <c r="E18" s="7">
        <v>11.538461538461538</v>
      </c>
      <c r="F18" s="4">
        <v>6</v>
      </c>
      <c r="G18" s="11">
        <v>27.5</v>
      </c>
      <c r="H18" s="12">
        <f t="shared" si="0"/>
        <v>90.038461538461547</v>
      </c>
      <c r="I18" s="8" t="str">
        <f t="shared" si="1"/>
        <v>A-</v>
      </c>
      <c r="K18" t="s">
        <v>14</v>
      </c>
      <c r="L18">
        <v>80</v>
      </c>
    </row>
    <row r="19" spans="1:14" ht="15.75">
      <c r="A19" s="3">
        <v>18</v>
      </c>
      <c r="B19" s="6">
        <v>2182160464</v>
      </c>
      <c r="C19" s="4">
        <v>14</v>
      </c>
      <c r="D19" s="4">
        <v>22</v>
      </c>
      <c r="E19" s="7">
        <v>10.384615384615385</v>
      </c>
      <c r="F19" s="4">
        <v>3</v>
      </c>
      <c r="G19" s="11">
        <v>23</v>
      </c>
      <c r="H19" s="12">
        <f t="shared" si="0"/>
        <v>74.813186813186817</v>
      </c>
      <c r="I19" s="8" t="str">
        <f t="shared" si="1"/>
        <v>C</v>
      </c>
      <c r="K19" t="s">
        <v>15</v>
      </c>
      <c r="L19">
        <v>83</v>
      </c>
    </row>
    <row r="20" spans="1:14" ht="15.75">
      <c r="A20" s="3">
        <v>19</v>
      </c>
      <c r="B20" s="6">
        <v>2182160554</v>
      </c>
      <c r="C20" s="4">
        <v>17</v>
      </c>
      <c r="D20" s="4">
        <v>17</v>
      </c>
      <c r="E20" s="7">
        <v>11.538461538461538</v>
      </c>
      <c r="F20" s="4">
        <v>10</v>
      </c>
      <c r="G20" s="11">
        <v>10</v>
      </c>
      <c r="H20" s="12">
        <f t="shared" si="0"/>
        <v>65.538461538461547</v>
      </c>
      <c r="I20" s="8" t="str">
        <f t="shared" si="1"/>
        <v>D+</v>
      </c>
      <c r="K20" t="s">
        <v>16</v>
      </c>
      <c r="L20">
        <v>87</v>
      </c>
    </row>
    <row r="21" spans="1:14" ht="15.75">
      <c r="A21" s="3">
        <v>20</v>
      </c>
      <c r="B21" s="6">
        <v>2182160625</v>
      </c>
      <c r="C21" s="4">
        <v>12</v>
      </c>
      <c r="D21" s="4">
        <v>14</v>
      </c>
      <c r="E21" s="7">
        <v>11.538461538461538</v>
      </c>
      <c r="F21" s="4">
        <v>4</v>
      </c>
      <c r="G21" s="11">
        <v>18</v>
      </c>
      <c r="H21" s="12">
        <f t="shared" si="0"/>
        <v>60.395604395604394</v>
      </c>
      <c r="I21" s="8" t="str">
        <f t="shared" si="1"/>
        <v>D</v>
      </c>
      <c r="K21" t="s">
        <v>17</v>
      </c>
      <c r="L21">
        <v>90</v>
      </c>
    </row>
    <row r="22" spans="1:14" ht="15.75">
      <c r="A22" s="3">
        <v>21</v>
      </c>
      <c r="B22" s="6">
        <v>2182160664</v>
      </c>
      <c r="C22" s="4">
        <v>17</v>
      </c>
      <c r="D22" s="4">
        <v>18</v>
      </c>
      <c r="E22" s="7">
        <v>11.538461538461538</v>
      </c>
      <c r="F22" s="4">
        <v>11</v>
      </c>
      <c r="G22" s="11">
        <v>16</v>
      </c>
      <c r="H22" s="12">
        <f t="shared" si="0"/>
        <v>73.538461538461547</v>
      </c>
      <c r="I22" s="8" t="str">
        <f t="shared" si="1"/>
        <v>C</v>
      </c>
      <c r="K22" t="s">
        <v>18</v>
      </c>
      <c r="L22">
        <v>95</v>
      </c>
    </row>
    <row r="23" spans="1:14" ht="15.75">
      <c r="A23" s="3">
        <v>22</v>
      </c>
      <c r="B23" s="6">
        <v>2182162219</v>
      </c>
      <c r="C23" s="4">
        <v>12</v>
      </c>
      <c r="D23" s="4">
        <v>23</v>
      </c>
      <c r="E23" s="7">
        <v>12.692307692307692</v>
      </c>
      <c r="F23" s="4">
        <v>5</v>
      </c>
      <c r="G23" s="11">
        <v>27.5</v>
      </c>
      <c r="H23" s="12">
        <f t="shared" si="0"/>
        <v>87.835164835164832</v>
      </c>
      <c r="I23" s="8" t="str">
        <f t="shared" si="1"/>
        <v>B+</v>
      </c>
    </row>
    <row r="24" spans="1:14" ht="15.75">
      <c r="A24" s="3">
        <v>23</v>
      </c>
      <c r="B24" s="6">
        <v>2191114317</v>
      </c>
      <c r="C24" s="4">
        <v>15</v>
      </c>
      <c r="D24" s="4">
        <v>20</v>
      </c>
      <c r="E24" s="7">
        <v>13.846153846153847</v>
      </c>
      <c r="F24" s="4">
        <v>7</v>
      </c>
      <c r="G24" s="11">
        <v>14.5</v>
      </c>
      <c r="H24" s="12">
        <f t="shared" si="0"/>
        <v>70.34615384615384</v>
      </c>
      <c r="I24" s="8" t="str">
        <f t="shared" si="1"/>
        <v>C-</v>
      </c>
    </row>
    <row r="25" spans="1:14" ht="15.75">
      <c r="A25" s="3">
        <v>24</v>
      </c>
      <c r="B25" s="6">
        <v>2191119828</v>
      </c>
      <c r="C25" s="4">
        <v>16</v>
      </c>
      <c r="D25" s="4">
        <v>25</v>
      </c>
      <c r="E25" s="7">
        <v>12.692307692307692</v>
      </c>
      <c r="F25" s="4">
        <v>13</v>
      </c>
      <c r="G25" s="11">
        <v>29</v>
      </c>
      <c r="H25" s="12">
        <f t="shared" si="0"/>
        <v>100.4065934065934</v>
      </c>
      <c r="I25" s="8" t="str">
        <f t="shared" si="1"/>
        <v>A</v>
      </c>
      <c r="K25" t="s">
        <v>19</v>
      </c>
      <c r="L25" t="s">
        <v>8</v>
      </c>
      <c r="M25">
        <f>COUNTIF($I$2:$I$27,"F")</f>
        <v>3</v>
      </c>
      <c r="N25">
        <v>0</v>
      </c>
    </row>
    <row r="26" spans="1:14" ht="15.75">
      <c r="A26" s="3">
        <v>25</v>
      </c>
      <c r="B26" s="6">
        <v>2192115731</v>
      </c>
      <c r="C26" s="4">
        <v>9</v>
      </c>
      <c r="D26" s="4">
        <v>11</v>
      </c>
      <c r="E26" s="7">
        <v>8.0769230769230766</v>
      </c>
      <c r="F26" s="4">
        <v>5</v>
      </c>
      <c r="G26" s="11">
        <v>21</v>
      </c>
      <c r="H26" s="12">
        <f t="shared" si="0"/>
        <v>60.07692307692308</v>
      </c>
      <c r="I26" s="8" t="str">
        <f t="shared" si="1"/>
        <v>D</v>
      </c>
      <c r="K26" t="s">
        <v>19</v>
      </c>
      <c r="L26" t="s">
        <v>9</v>
      </c>
      <c r="M26">
        <f>COUNTIF($I$2:$I$27,"D")</f>
        <v>4</v>
      </c>
      <c r="N26">
        <v>1</v>
      </c>
    </row>
    <row r="27" spans="1:14">
      <c r="K27" t="s">
        <v>19</v>
      </c>
      <c r="L27" t="s">
        <v>10</v>
      </c>
      <c r="M27">
        <f>COUNTIF($I$2:$I$27,"D+")</f>
        <v>2</v>
      </c>
      <c r="N27">
        <v>1.3</v>
      </c>
    </row>
    <row r="28" spans="1:14" ht="15.75">
      <c r="B28" s="5" t="s">
        <v>4</v>
      </c>
      <c r="C28">
        <f>AVERAGE(C2:C26)</f>
        <v>13.72</v>
      </c>
      <c r="D28">
        <f t="shared" ref="D28:H28" si="2">AVERAGE(D2:D26)</f>
        <v>19.64</v>
      </c>
      <c r="E28" s="9">
        <f t="shared" si="2"/>
        <v>12.138461538461538</v>
      </c>
      <c r="F28">
        <f t="shared" ref="F28" si="3">AVERAGE(F2:F26)</f>
        <v>6.52</v>
      </c>
      <c r="G28">
        <f t="shared" si="2"/>
        <v>20.2</v>
      </c>
      <c r="H28" s="9">
        <f t="shared" si="2"/>
        <v>74.884175824175813</v>
      </c>
      <c r="K28" t="s">
        <v>19</v>
      </c>
      <c r="L28" t="s">
        <v>11</v>
      </c>
      <c r="M28">
        <f>COUNTIF($I$2:$I$27,"C-")</f>
        <v>2</v>
      </c>
      <c r="N28">
        <v>1.7</v>
      </c>
    </row>
    <row r="29" spans="1:14" ht="15.75">
      <c r="B29" s="5" t="s">
        <v>5</v>
      </c>
      <c r="C29">
        <f>MEDIAN(C2:C26)</f>
        <v>14</v>
      </c>
      <c r="D29">
        <f t="shared" ref="D29:H29" si="4">MEDIAN(D2:D26)</f>
        <v>20</v>
      </c>
      <c r="E29" s="10">
        <f t="shared" si="4"/>
        <v>11.538461538461538</v>
      </c>
      <c r="F29">
        <f t="shared" ref="F29" si="5">MEDIAN(F2:F26)</f>
        <v>6</v>
      </c>
      <c r="G29">
        <f t="shared" si="4"/>
        <v>21</v>
      </c>
      <c r="H29" s="10">
        <f t="shared" si="4"/>
        <v>73.560439560439562</v>
      </c>
      <c r="K29" t="s">
        <v>19</v>
      </c>
      <c r="L29" t="s">
        <v>12</v>
      </c>
      <c r="M29">
        <f>COUNTIF($I$2:$I$27,"C")</f>
        <v>3</v>
      </c>
      <c r="N29">
        <v>2</v>
      </c>
    </row>
    <row r="30" spans="1:14" ht="15.75">
      <c r="B30" s="5" t="s">
        <v>6</v>
      </c>
      <c r="C30">
        <f>MAX(C2:C26)</f>
        <v>22</v>
      </c>
      <c r="D30">
        <f t="shared" ref="D30:H30" si="6">MAX(D2:D26)</f>
        <v>25</v>
      </c>
      <c r="E30" s="10">
        <f t="shared" si="6"/>
        <v>15</v>
      </c>
      <c r="F30">
        <f t="shared" ref="F30" si="7">MAX(F2:F26)</f>
        <v>13</v>
      </c>
      <c r="G30">
        <f t="shared" si="6"/>
        <v>30</v>
      </c>
      <c r="H30" s="10">
        <f t="shared" si="6"/>
        <v>100.4065934065934</v>
      </c>
      <c r="K30" t="s">
        <v>19</v>
      </c>
      <c r="L30" t="s">
        <v>13</v>
      </c>
      <c r="M30">
        <f>COUNTIF($I$2:$I$27,"C+")</f>
        <v>0</v>
      </c>
      <c r="N30">
        <v>2.2999999999999998</v>
      </c>
    </row>
    <row r="31" spans="1:14" ht="15.75">
      <c r="B31" s="5" t="s">
        <v>7</v>
      </c>
      <c r="C31">
        <f>MIN(C2:C26)</f>
        <v>8</v>
      </c>
      <c r="D31">
        <f t="shared" ref="D31:H31" si="8">MIN(D2:D26)</f>
        <v>11</v>
      </c>
      <c r="E31" s="10">
        <f t="shared" si="8"/>
        <v>8.0769230769230766</v>
      </c>
      <c r="F31">
        <f t="shared" ref="F31" si="9">MIN(F2:F26)</f>
        <v>3</v>
      </c>
      <c r="G31">
        <f t="shared" si="8"/>
        <v>3.5</v>
      </c>
      <c r="H31" s="10">
        <f t="shared" si="8"/>
        <v>47.57692307692308</v>
      </c>
      <c r="K31" t="s">
        <v>19</v>
      </c>
      <c r="L31" t="s">
        <v>14</v>
      </c>
      <c r="M31">
        <f>COUNTIF($I$2:$I$27,"B-")</f>
        <v>1</v>
      </c>
      <c r="N31">
        <v>2.7</v>
      </c>
    </row>
    <row r="32" spans="1:14">
      <c r="K32" t="s">
        <v>19</v>
      </c>
      <c r="L32" t="s">
        <v>15</v>
      </c>
      <c r="M32">
        <f>COUNTIF($I$2:$I$27,"B")</f>
        <v>1</v>
      </c>
      <c r="N32">
        <v>3</v>
      </c>
    </row>
    <row r="33" spans="11:14">
      <c r="K33" t="s">
        <v>19</v>
      </c>
      <c r="L33" t="s">
        <v>16</v>
      </c>
      <c r="M33">
        <f>COUNTIF($I$2:$I$27,"B+")</f>
        <v>5</v>
      </c>
      <c r="N33">
        <v>3.3</v>
      </c>
    </row>
    <row r="34" spans="11:14">
      <c r="K34" t="s">
        <v>19</v>
      </c>
      <c r="L34" t="s">
        <v>17</v>
      </c>
      <c r="M34">
        <f>COUNTIF($I$2:$I$27,"A-")</f>
        <v>2</v>
      </c>
      <c r="N34">
        <v>3.7</v>
      </c>
    </row>
    <row r="35" spans="11:14">
      <c r="K35" t="s">
        <v>19</v>
      </c>
      <c r="L35" t="s">
        <v>18</v>
      </c>
      <c r="M35">
        <f>COUNTIF($I$2:$I$27,"A")</f>
        <v>2</v>
      </c>
      <c r="N35">
        <v>4</v>
      </c>
    </row>
    <row r="37" spans="11:14">
      <c r="L37" t="s">
        <v>20</v>
      </c>
      <c r="M37">
        <f>N35*M35/SUM(M25:M35)+N34*M34/SUM(M25:M35)+N33*M33/SUM(M25:M35)+N32*M32/SUM(M25:M35)+N31*M31/SUM(M25:M35)+N30*M30/SUM(M25:M35)+N29*M29/SUM(M25:M35)+N28*M28/SUM(M25:M35)+N27*M27/SUM(M25:M35)+N26*M26/SUM(M25:M35)</f>
        <v>2.1440000000000006</v>
      </c>
    </row>
  </sheetData>
  <pageMargins left="0.75" right="0.75" top="1" bottom="1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7a6b8cbe-903a-46a6-b1c2-38d1c011a8d9">
      <UserInfo>
        <DisplayName/>
        <AccountId xsi:nil="true"/>
        <AccountType/>
      </UserInfo>
    </Owner>
    <Students xmlns="7a6b8cbe-903a-46a6-b1c2-38d1c011a8d9">
      <UserInfo>
        <DisplayName/>
        <AccountId xsi:nil="true"/>
        <AccountType/>
      </UserInfo>
    </Students>
    <Student_Groups xmlns="7a6b8cbe-903a-46a6-b1c2-38d1c011a8d9">
      <UserInfo>
        <DisplayName/>
        <AccountId xsi:nil="true"/>
        <AccountType/>
      </UserInfo>
    </Student_Groups>
    <LMS_Mappings xmlns="7a6b8cbe-903a-46a6-b1c2-38d1c011a8d9" xsi:nil="true"/>
    <CultureName xmlns="7a6b8cbe-903a-46a6-b1c2-38d1c011a8d9" xsi:nil="true"/>
    <Has_Teacher_Only_SectionGroup xmlns="7a6b8cbe-903a-46a6-b1c2-38d1c011a8d9" xsi:nil="true"/>
    <DefaultSectionNames xmlns="7a6b8cbe-903a-46a6-b1c2-38d1c011a8d9" xsi:nil="true"/>
    <AppVersion xmlns="7a6b8cbe-903a-46a6-b1c2-38d1c011a8d9" xsi:nil="true"/>
    <Invited_Teachers xmlns="7a6b8cbe-903a-46a6-b1c2-38d1c011a8d9" xsi:nil="true"/>
    <Invited_Students xmlns="7a6b8cbe-903a-46a6-b1c2-38d1c011a8d9" xsi:nil="true"/>
    <Teachers xmlns="7a6b8cbe-903a-46a6-b1c2-38d1c011a8d9">
      <UserInfo>
        <DisplayName/>
        <AccountId xsi:nil="true"/>
        <AccountType/>
      </UserInfo>
    </Teachers>
    <Math_Settings xmlns="7a6b8cbe-903a-46a6-b1c2-38d1c011a8d9" xsi:nil="true"/>
    <Templates xmlns="7a6b8cbe-903a-46a6-b1c2-38d1c011a8d9" xsi:nil="true"/>
    <Self_Registration_Enabled xmlns="7a6b8cbe-903a-46a6-b1c2-38d1c011a8d9" xsi:nil="true"/>
    <Is_Collaboration_Space_Locked xmlns="7a6b8cbe-903a-46a6-b1c2-38d1c011a8d9" xsi:nil="true"/>
    <Distribution_Groups xmlns="7a6b8cbe-903a-46a6-b1c2-38d1c011a8d9" xsi:nil="true"/>
    <NotebookType xmlns="7a6b8cbe-903a-46a6-b1c2-38d1c011a8d9" xsi:nil="true"/>
    <FolderType xmlns="7a6b8cbe-903a-46a6-b1c2-38d1c011a8d9" xsi:nil="true"/>
    <TeamsChannelId xmlns="7a6b8cbe-903a-46a6-b1c2-38d1c011a8d9" xsi:nil="true"/>
    <IsNotebookLocked xmlns="7a6b8cbe-903a-46a6-b1c2-38d1c011a8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A86AB66659E4CBD7781952C78A244" ma:contentTypeVersion="32" ma:contentTypeDescription="Create a new document." ma:contentTypeScope="" ma:versionID="b0727d67d601c89d9d56608fb075301c">
  <xsd:schema xmlns:xsd="http://www.w3.org/2001/XMLSchema" xmlns:xs="http://www.w3.org/2001/XMLSchema" xmlns:p="http://schemas.microsoft.com/office/2006/metadata/properties" xmlns:ns3="7a6b8cbe-903a-46a6-b1c2-38d1c011a8d9" xmlns:ns4="20dbf0b4-973a-4aaf-9921-0bac6639cd0c" targetNamespace="http://schemas.microsoft.com/office/2006/metadata/properties" ma:root="true" ma:fieldsID="9dd0829ae4ebdd434db928aa3f5a6866" ns3:_="" ns4:_="">
    <xsd:import namespace="7a6b8cbe-903a-46a6-b1c2-38d1c011a8d9"/>
    <xsd:import namespace="20dbf0b4-973a-4aaf-9921-0bac6639c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b8cbe-903a-46a6-b1c2-38d1c011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20" nillable="true" ma:displayName="Notebook Type" ma:internalName="NotebookType">
      <xsd:simpleType>
        <xsd:restriction base="dms:Text"/>
      </xsd:simpleType>
    </xsd:element>
    <xsd:element name="FolderType" ma:index="21" nillable="true" ma:displayName="Folder Type" ma:internalName="FolderType">
      <xsd:simpleType>
        <xsd:restriction base="dms:Text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AppVersion" ma:index="23" nillable="true" ma:displayName="App Version" ma:internalName="AppVersion">
      <xsd:simpleType>
        <xsd:restriction base="dms:Text"/>
      </xsd:simpleType>
    </xsd:element>
    <xsd:element name="TeamsChannelId" ma:index="24" nillable="true" ma:displayName="Teams Channel Id" ma:internalName="TeamsChannelId">
      <xsd:simpleType>
        <xsd:restriction base="dms:Text"/>
      </xsd:simpleType>
    </xsd:element>
    <xsd:element name="Owner" ma:index="2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6" nillable="true" ma:displayName="Math Settings" ma:internalName="Math_Settings">
      <xsd:simpleType>
        <xsd:restriction base="dms:Text"/>
      </xsd:simpleType>
    </xsd:element>
    <xsd:element name="DefaultSectionNames" ma:index="2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8" nillable="true" ma:displayName="Is Collaboration Space Locked" ma:internalName="Is_Collaboration_Space_Locked">
      <xsd:simpleType>
        <xsd:restriction base="dms:Boolean"/>
      </xsd:simpleType>
    </xsd:element>
    <xsd:element name="IsNotebookLocked" ma:index="39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bf0b4-973a-4aaf-9921-0bac6639c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15C17A-99AC-4739-8679-E8D266EDD3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5AC5C-190E-4FB8-B41C-9BFFCC1406AA}">
  <ds:schemaRefs>
    <ds:schemaRef ds:uri="20dbf0b4-973a-4aaf-9921-0bac6639cd0c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7a6b8cbe-903a-46a6-b1c2-38d1c011a8d9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A6D0AB-9752-46DA-AEE6-814152719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b8cbe-903a-46a6-b1c2-38d1c011a8d9"/>
    <ds:schemaRef ds:uri="20dbf0b4-973a-4aaf-9921-0bac6639c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Yaqoub Alabdullah</dc:creator>
  <cp:lastModifiedBy>Yaqoub Alabdullah</cp:lastModifiedBy>
  <dcterms:created xsi:type="dcterms:W3CDTF">2021-10-28T11:55:03Z</dcterms:created>
  <dcterms:modified xsi:type="dcterms:W3CDTF">2022-01-29T10:29:20Z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0x010100F1CA86AB66659E4CBD7781952C78A244</vt:lpwstr>
  </property>
</Properties>
</file>