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801035\Dropbox\Fall 2019\220\Grades\"/>
    </mc:Choice>
  </mc:AlternateContent>
  <xr:revisionPtr revIDLastSave="0" documentId="8_{68C90FDA-922E-4778-99AF-01775097298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quiz-Exam1-standard201805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K3" i="1" s="1"/>
  <c r="I4" i="1"/>
  <c r="J4" i="1" s="1"/>
  <c r="K4" i="1" s="1"/>
  <c r="I5" i="1"/>
  <c r="J5" i="1" s="1"/>
  <c r="K5" i="1" s="1"/>
  <c r="I6" i="1"/>
  <c r="J6" i="1" s="1"/>
  <c r="K6" i="1" s="1"/>
  <c r="I7" i="1"/>
  <c r="J7" i="1" s="1"/>
  <c r="K7" i="1" s="1"/>
  <c r="I8" i="1"/>
  <c r="J8" i="1" s="1"/>
  <c r="K8" i="1" s="1"/>
  <c r="I9" i="1"/>
  <c r="J9" i="1" s="1"/>
  <c r="K9" i="1" s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" i="1" l="1"/>
  <c r="I28" i="1" s="1"/>
  <c r="I30" i="1" l="1"/>
  <c r="I27" i="1"/>
  <c r="I29" i="1"/>
  <c r="J2" i="1"/>
  <c r="K2" i="1" l="1"/>
  <c r="J28" i="1"/>
  <c r="J29" i="1"/>
  <c r="J27" i="1"/>
  <c r="J30" i="1"/>
  <c r="O35" i="1" l="1"/>
  <c r="O29" i="1"/>
  <c r="O34" i="1"/>
  <c r="O28" i="1"/>
  <c r="O33" i="1"/>
  <c r="O27" i="1"/>
  <c r="O32" i="1"/>
  <c r="O26" i="1"/>
  <c r="O31" i="1"/>
  <c r="O25" i="1"/>
  <c r="O30" i="1"/>
  <c r="F27" i="1"/>
  <c r="G27" i="1"/>
  <c r="F28" i="1"/>
  <c r="G28" i="1"/>
  <c r="F29" i="1"/>
  <c r="G29" i="1"/>
  <c r="F30" i="1"/>
  <c r="G30" i="1"/>
  <c r="O37" i="1" l="1"/>
  <c r="H28" i="1"/>
  <c r="H27" i="1"/>
  <c r="H29" i="1"/>
  <c r="H30" i="1"/>
  <c r="E27" i="1"/>
  <c r="E28" i="1"/>
  <c r="E29" i="1"/>
  <c r="E30" i="1"/>
  <c r="D27" i="1" l="1"/>
  <c r="D28" i="1"/>
  <c r="D29" i="1"/>
  <c r="D30" i="1"/>
  <c r="C30" i="1" l="1"/>
  <c r="C29" i="1"/>
  <c r="C28" i="1"/>
  <c r="C27" i="1"/>
</calcChain>
</file>

<file path=xl/sharedStrings.xml><?xml version="1.0" encoding="utf-8"?>
<sst xmlns="http://schemas.openxmlformats.org/spreadsheetml/2006/main" count="50" uniqueCount="29">
  <si>
    <t>Exam 1</t>
  </si>
  <si>
    <t>Average</t>
  </si>
  <si>
    <t>Median</t>
  </si>
  <si>
    <t xml:space="preserve">Max </t>
  </si>
  <si>
    <t>Min</t>
  </si>
  <si>
    <t>#</t>
  </si>
  <si>
    <t>رقم الطالب</t>
  </si>
  <si>
    <t>Exam 2</t>
  </si>
  <si>
    <t>Exam 3</t>
  </si>
  <si>
    <t>Bonuses and partc.</t>
  </si>
  <si>
    <t>Quizes (out of 15)</t>
  </si>
  <si>
    <t>Final Exam</t>
  </si>
  <si>
    <t>Final Exam (out of 35)</t>
  </si>
  <si>
    <t>Total</t>
  </si>
  <si>
    <t>Grade</t>
  </si>
  <si>
    <t>cutoffs:</t>
  </si>
  <si>
    <t>F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</si>
  <si>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</si>
  <si>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</si>
  <si>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</si>
  <si>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</si>
  <si>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</si>
  <si>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</si>
  <si>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</si>
  <si>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</si>
  <si>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</si>
  <si>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</si>
  <si>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No. of</t>
  </si>
  <si>
    <t>Average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</si>
</sst>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18" fillId="0" borderId="0" xfId="0" applyFont="1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" fontId="19" fillId="0" borderId="10" xfId="0" applyNumberFormat="1" applyFont="1" applyBorder="1"/>
    <xf numFmtId="2" fontId="20" fillId="0" borderId="0" xfId="0" applyNumberFormat="1" applyFont="1"/>
    <xf numFmtId="0" fontId="20" fillId="0" borderId="0" xfId="0" applyFont="1"/>
    <xf numFmtId="0" fontId="20" fillId="0" borderId="10" xfId="0" applyFont="1" applyBorder="1"/>
    <xf numFmtId="1" fontId="20" fillId="0" borderId="10" xfId="0" applyNumberFormat="1" applyFont="1" applyBorder="1"/>
    <xf numFmtId="0" fontId="20" fillId="0" borderId="11" xfId="0" applyFont="1" applyFill="1" applyBorder="1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/>
    <xf numFmtId="2" fontId="20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</a:t>
            </a:r>
            <a:r>
              <a:rPr lang="en-US" baseline="0"/>
              <a:t>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'quiz-Exam1-standard20180510'!$N$25:$N$35</c:f>
              <c:strCache>
                <c:ptCount val="11"/>
                <c:pt idx="0">
                  <c:v>F</c:v>
                </c:pt>
                <c:pt idx="1">
                  <c:v>D</c:v>
                </c:pt>
                <c:pt idx="2">
                  <c:v>D+</c:v>
                </c:pt>
                <c:pt idx="3">
                  <c:v>C-</c:v>
                </c:pt>
                <c:pt idx="4">
                  <c:v>C</c:v>
                </c:pt>
                <c:pt idx="5">
                  <c:v>C+</c:v>
                </c:pt>
                <c:pt idx="6">
                  <c:v>B-</c:v>
                </c:pt>
                <c:pt idx="7">
                  <c:v>B</c:v>
                </c:pt>
                <c:pt idx="8">
                  <c:v>B+</c:v>
                </c:pt>
                <c:pt idx="9">
                  <c:v>A-</c:v>
                </c:pt>
                <c:pt idx="10">
                  <c:v>A</c:v>
                </c:pt>
              </c:strCache>
            </c:strRef>
          </c:cat>
          <c:val>
            <c:numRef>
              <c:f>'quiz-Exam1-standard20180510'!$O$25:$O$35</c:f>
              <c:numCache>
                <c:formatCode>General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B-4D5B-A199-1209014E1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1635711"/>
        <c:axId val="514188847"/>
      </c:barChart>
      <c:catAx>
        <c:axId val="60163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188847"/>
        <c:crosses val="autoZero"/>
        <c:auto val="1"/>
        <c:lblAlgn val="ctr"/>
        <c:lblOffset val="100"/>
        <c:noMultiLvlLbl val="0"/>
      </c:catAx>
      <c:valAx>
        <c:axId val="51418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63571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8</xdr:row>
      <xdr:rowOff>176212</xdr:rowOff>
    </xdr:from>
    <xdr:to>
      <xdr:col>22</xdr:col>
      <xdr:colOff>0</xdr:colOff>
      <xdr:row>22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1ACA41-5E87-4EFC-9445-E2C0A51E3C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/>
  </sheetViews>
  <sheetFormatPr defaultRowHeight="15" x14ac:dyDescent="0.25"/>
  <cols>
    <col min="2" max="2" width="14.42578125" bestFit="1" customWidth="1"/>
    <col min="3" max="4" width="8.5703125" bestFit="1" customWidth="1"/>
    <col min="6" max="6" width="12.85546875" customWidth="1"/>
    <col min="7" max="7" width="11.42578125" customWidth="1"/>
    <col min="9" max="9" width="12" customWidth="1"/>
    <col min="10" max="10" width="12.28515625" customWidth="1"/>
    <col min="11" max="11" width="12.7109375" customWidth="1"/>
    <col min="14" max="14" width="12.42578125" bestFit="1" customWidth="1"/>
  </cols>
  <sheetData>
    <row r="1" spans="1:14" ht="75" x14ac:dyDescent="0.25">
      <c r="A1" s="3" t="s">
        <v>5</v>
      </c>
      <c r="B1" s="3" t="s">
        <v>6</v>
      </c>
      <c r="C1" s="3" t="s">
        <v>0</v>
      </c>
      <c r="D1" s="3" t="s">
        <v>7</v>
      </c>
      <c r="E1" s="3" t="s">
        <v>8</v>
      </c>
      <c r="F1" s="4" t="s">
        <v>10</v>
      </c>
      <c r="G1" s="4" t="s">
        <v>9</v>
      </c>
      <c r="H1" s="11" t="s">
        <v>11</v>
      </c>
      <c r="I1" s="11" t="s">
        <v>12</v>
      </c>
      <c r="J1" s="11" t="s">
        <v>13</v>
      </c>
      <c r="K1" s="12" t="s">
        <v>14</v>
      </c>
    </row>
    <row r="2" spans="1:14" ht="15.75" x14ac:dyDescent="0.25">
      <c r="A2" s="1">
        <v>1</v>
      </c>
      <c r="B2" s="5">
        <v>2171118839</v>
      </c>
      <c r="C2" s="8">
        <v>22.5</v>
      </c>
      <c r="D2" s="8">
        <v>16</v>
      </c>
      <c r="E2" s="8">
        <v>14</v>
      </c>
      <c r="F2" s="9">
        <v>15</v>
      </c>
      <c r="G2" s="8">
        <v>10</v>
      </c>
      <c r="H2" s="9">
        <v>66</v>
      </c>
      <c r="I2" s="15">
        <f>H2/100*35</f>
        <v>23.1</v>
      </c>
      <c r="J2" s="15">
        <f t="shared" ref="J2:J25" si="0">((C2/25)+(D2/20)+(E2/20)+(H2/100))*50/3-MIN((C2/25)*50/3,(D2/20)*50/3,(E2/20)*50/3,(H2/100)*50/3)+F2+G2+I2</f>
        <v>88.1</v>
      </c>
      <c r="K2" s="8" t="str">
        <f>LOOKUP(J2,$N$12:$N$22,$M$12:$M$22)</f>
        <v>B+</v>
      </c>
    </row>
    <row r="3" spans="1:14" ht="15.75" x14ac:dyDescent="0.25">
      <c r="A3" s="1">
        <v>2</v>
      </c>
      <c r="B3" s="5">
        <v>2172116370</v>
      </c>
      <c r="C3" s="8">
        <v>17.5</v>
      </c>
      <c r="D3" s="8">
        <v>4</v>
      </c>
      <c r="E3" s="8">
        <v>10</v>
      </c>
      <c r="F3" s="9">
        <v>8.5714285714285712</v>
      </c>
      <c r="G3" s="8">
        <v>10</v>
      </c>
      <c r="H3" s="9">
        <v>16</v>
      </c>
      <c r="I3" s="15">
        <f t="shared" ref="I3:I25" si="1">H3/100*35</f>
        <v>5.6000000000000005</v>
      </c>
      <c r="J3" s="15">
        <f t="shared" si="0"/>
        <v>47.504761904761899</v>
      </c>
      <c r="K3" s="8" t="str">
        <f t="shared" ref="K3:K25" si="2">LOOKUP(J3,$N$12:$N$22,$M$12:$M$22)</f>
        <v>F</v>
      </c>
    </row>
    <row r="4" spans="1:14" ht="15.75" x14ac:dyDescent="0.25">
      <c r="A4" s="1">
        <v>3</v>
      </c>
      <c r="B4" s="5">
        <v>2152116692</v>
      </c>
      <c r="C4" s="8">
        <v>18.5</v>
      </c>
      <c r="D4" s="8">
        <v>10</v>
      </c>
      <c r="E4" s="8">
        <v>11</v>
      </c>
      <c r="F4" s="9">
        <v>12.857142857142856</v>
      </c>
      <c r="G4" s="8">
        <v>10</v>
      </c>
      <c r="H4" s="9">
        <v>21</v>
      </c>
      <c r="I4" s="15">
        <f t="shared" si="1"/>
        <v>7.35</v>
      </c>
      <c r="J4" s="15">
        <f t="shared" si="0"/>
        <v>60.040476190476191</v>
      </c>
      <c r="K4" s="8" t="str">
        <f t="shared" si="2"/>
        <v>D</v>
      </c>
    </row>
    <row r="5" spans="1:14" ht="15.75" x14ac:dyDescent="0.25">
      <c r="A5" s="1">
        <v>4</v>
      </c>
      <c r="B5" s="5">
        <v>2172131095</v>
      </c>
      <c r="C5" s="8">
        <v>20</v>
      </c>
      <c r="D5" s="8">
        <v>12</v>
      </c>
      <c r="E5" s="8">
        <v>11</v>
      </c>
      <c r="F5" s="9">
        <v>12.857142857142856</v>
      </c>
      <c r="G5" s="8">
        <v>5</v>
      </c>
      <c r="H5" s="9">
        <v>49</v>
      </c>
      <c r="I5" s="15">
        <f t="shared" si="1"/>
        <v>17.149999999999999</v>
      </c>
      <c r="J5" s="15">
        <f t="shared" si="0"/>
        <v>67.507142857142853</v>
      </c>
      <c r="K5" s="8" t="str">
        <f t="shared" si="2"/>
        <v>D+</v>
      </c>
    </row>
    <row r="6" spans="1:14" ht="15.75" x14ac:dyDescent="0.25">
      <c r="A6" s="1">
        <v>5</v>
      </c>
      <c r="B6" s="5">
        <v>2181144022</v>
      </c>
      <c r="C6" s="8">
        <v>25.5</v>
      </c>
      <c r="D6" s="8">
        <v>22</v>
      </c>
      <c r="E6" s="8">
        <v>22</v>
      </c>
      <c r="F6" s="9">
        <v>13.928571428571429</v>
      </c>
      <c r="G6" s="8">
        <v>10</v>
      </c>
      <c r="H6" s="9">
        <v>98</v>
      </c>
      <c r="I6" s="15">
        <f t="shared" si="1"/>
        <v>34.299999999999997</v>
      </c>
      <c r="J6" s="15">
        <f t="shared" si="0"/>
        <v>111.8952380952381</v>
      </c>
      <c r="K6" s="8" t="str">
        <f t="shared" si="2"/>
        <v>A</v>
      </c>
    </row>
    <row r="7" spans="1:14" ht="15.75" x14ac:dyDescent="0.25">
      <c r="A7" s="1">
        <v>6</v>
      </c>
      <c r="B7" s="5">
        <v>2151117833</v>
      </c>
      <c r="C7" s="8">
        <v>24.5</v>
      </c>
      <c r="D7" s="8">
        <v>16</v>
      </c>
      <c r="E7" s="8">
        <v>15</v>
      </c>
      <c r="F7" s="9">
        <v>15</v>
      </c>
      <c r="G7" s="8">
        <v>10</v>
      </c>
      <c r="H7" s="9">
        <v>79</v>
      </c>
      <c r="I7" s="15">
        <f t="shared" si="1"/>
        <v>27.650000000000002</v>
      </c>
      <c r="J7" s="15">
        <f t="shared" si="0"/>
        <v>95.483333333333348</v>
      </c>
      <c r="K7" s="8" t="str">
        <f t="shared" si="2"/>
        <v>A</v>
      </c>
    </row>
    <row r="8" spans="1:14" ht="15.75" x14ac:dyDescent="0.25">
      <c r="A8" s="1">
        <v>7</v>
      </c>
      <c r="B8" s="5">
        <v>2171114687</v>
      </c>
      <c r="C8" s="8">
        <v>20.5</v>
      </c>
      <c r="D8" s="8">
        <v>14</v>
      </c>
      <c r="E8" s="8">
        <v>12</v>
      </c>
      <c r="F8" s="9">
        <v>9.6428571428571441</v>
      </c>
      <c r="G8" s="8">
        <v>10</v>
      </c>
      <c r="H8" s="9">
        <v>52</v>
      </c>
      <c r="I8" s="15">
        <f t="shared" si="1"/>
        <v>18.2</v>
      </c>
      <c r="J8" s="15">
        <f t="shared" si="0"/>
        <v>73.176190476190484</v>
      </c>
      <c r="K8" s="8" t="str">
        <f t="shared" si="2"/>
        <v>C</v>
      </c>
    </row>
    <row r="9" spans="1:14" ht="15.75" x14ac:dyDescent="0.25">
      <c r="A9" s="1">
        <v>8</v>
      </c>
      <c r="B9" s="5">
        <v>2172130684</v>
      </c>
      <c r="C9" s="8">
        <v>20</v>
      </c>
      <c r="D9" s="8">
        <v>15</v>
      </c>
      <c r="E9" s="8">
        <v>7</v>
      </c>
      <c r="F9" s="9">
        <v>9.6428571428571441</v>
      </c>
      <c r="G9" s="8">
        <v>5</v>
      </c>
      <c r="H9" s="9">
        <v>41</v>
      </c>
      <c r="I9" s="15">
        <f t="shared" si="1"/>
        <v>14.35</v>
      </c>
      <c r="J9" s="15">
        <f t="shared" si="0"/>
        <v>61.659523809523812</v>
      </c>
      <c r="K9" s="8" t="str">
        <f t="shared" si="2"/>
        <v>D</v>
      </c>
    </row>
    <row r="10" spans="1:14" ht="15.75" x14ac:dyDescent="0.25">
      <c r="A10" s="1">
        <v>9</v>
      </c>
      <c r="B10" s="5">
        <v>2151119288</v>
      </c>
      <c r="C10" s="8">
        <v>17</v>
      </c>
      <c r="D10" s="8">
        <v>13</v>
      </c>
      <c r="E10" s="8">
        <v>11</v>
      </c>
      <c r="F10" s="9">
        <v>4.2857142857142856</v>
      </c>
      <c r="G10" s="8">
        <v>10</v>
      </c>
      <c r="H10" s="9">
        <v>56</v>
      </c>
      <c r="I10" s="15">
        <f t="shared" si="1"/>
        <v>19.600000000000001</v>
      </c>
      <c r="J10" s="15">
        <f t="shared" si="0"/>
        <v>65.3857142857143</v>
      </c>
      <c r="K10" s="8" t="str">
        <f t="shared" si="2"/>
        <v>D+</v>
      </c>
    </row>
    <row r="11" spans="1:14" ht="15.75" x14ac:dyDescent="0.25">
      <c r="A11" s="1">
        <v>10</v>
      </c>
      <c r="B11" s="5">
        <v>2171118242</v>
      </c>
      <c r="C11" s="8">
        <v>25.5</v>
      </c>
      <c r="D11" s="8">
        <v>20</v>
      </c>
      <c r="E11" s="8">
        <v>16</v>
      </c>
      <c r="F11" s="9">
        <v>7.5</v>
      </c>
      <c r="G11" s="8">
        <v>10</v>
      </c>
      <c r="H11" s="9">
        <v>65</v>
      </c>
      <c r="I11" s="15">
        <f t="shared" si="1"/>
        <v>22.75</v>
      </c>
      <c r="J11" s="15">
        <f t="shared" si="0"/>
        <v>87.25</v>
      </c>
      <c r="K11" s="8" t="str">
        <f t="shared" si="2"/>
        <v>B+</v>
      </c>
      <c r="M11" s="13" t="s">
        <v>15</v>
      </c>
      <c r="N11" s="13"/>
    </row>
    <row r="12" spans="1:14" ht="15.75" x14ac:dyDescent="0.25">
      <c r="A12" s="1">
        <v>11</v>
      </c>
      <c r="B12" s="5">
        <v>2171115401</v>
      </c>
      <c r="C12" s="8">
        <v>18.5</v>
      </c>
      <c r="D12" s="8">
        <v>15</v>
      </c>
      <c r="E12" s="8">
        <v>17</v>
      </c>
      <c r="F12" s="9">
        <v>13.928571428571429</v>
      </c>
      <c r="G12" s="8">
        <v>10</v>
      </c>
      <c r="H12" s="9">
        <v>58</v>
      </c>
      <c r="I12" s="15">
        <f t="shared" si="1"/>
        <v>20.299999999999997</v>
      </c>
      <c r="J12" s="15">
        <f t="shared" si="0"/>
        <v>83.228571428571428</v>
      </c>
      <c r="K12" s="8" t="str">
        <f t="shared" si="2"/>
        <v>B</v>
      </c>
      <c r="M12" s="13" t="s">
        <v>16</v>
      </c>
      <c r="N12" s="13">
        <v>0</v>
      </c>
    </row>
    <row r="13" spans="1:14" ht="15.75" x14ac:dyDescent="0.25">
      <c r="A13" s="1">
        <v>12</v>
      </c>
      <c r="B13" s="5">
        <v>2171114879</v>
      </c>
      <c r="C13" s="8">
        <v>15.5</v>
      </c>
      <c r="D13" s="8">
        <v>5</v>
      </c>
      <c r="E13" s="8">
        <v>10</v>
      </c>
      <c r="F13" s="9">
        <v>8.5714285714285712</v>
      </c>
      <c r="G13" s="8">
        <v>5</v>
      </c>
      <c r="H13" s="9">
        <v>54</v>
      </c>
      <c r="I13" s="15">
        <f t="shared" si="1"/>
        <v>18.900000000000002</v>
      </c>
      <c r="J13" s="15">
        <f t="shared" si="0"/>
        <v>60.138095238095232</v>
      </c>
      <c r="K13" s="8" t="str">
        <f t="shared" si="2"/>
        <v>D</v>
      </c>
      <c r="M13" s="13" t="s">
        <v>17</v>
      </c>
      <c r="N13" s="13">
        <v>60</v>
      </c>
    </row>
    <row r="14" spans="1:14" ht="15.75" x14ac:dyDescent="0.25">
      <c r="A14" s="1">
        <v>13</v>
      </c>
      <c r="B14" s="5">
        <v>2171118397</v>
      </c>
      <c r="C14" s="8">
        <v>23.5</v>
      </c>
      <c r="D14" s="8">
        <v>18</v>
      </c>
      <c r="E14" s="8">
        <v>16</v>
      </c>
      <c r="F14" s="9">
        <v>12.857142857142856</v>
      </c>
      <c r="G14" s="8">
        <v>10</v>
      </c>
      <c r="H14" s="9">
        <v>60</v>
      </c>
      <c r="I14" s="15">
        <f t="shared" si="1"/>
        <v>21</v>
      </c>
      <c r="J14" s="15">
        <f t="shared" si="0"/>
        <v>87.857142857142861</v>
      </c>
      <c r="K14" s="8" t="str">
        <f t="shared" si="2"/>
        <v>B+</v>
      </c>
      <c r="M14" s="13" t="s">
        <v>18</v>
      </c>
      <c r="N14" s="13">
        <v>65</v>
      </c>
    </row>
    <row r="15" spans="1:14" ht="15.75" x14ac:dyDescent="0.25">
      <c r="A15" s="1">
        <v>14</v>
      </c>
      <c r="B15" s="5">
        <v>2171120465</v>
      </c>
      <c r="C15" s="8">
        <v>18.5</v>
      </c>
      <c r="D15" s="8">
        <v>10</v>
      </c>
      <c r="E15" s="8">
        <v>12</v>
      </c>
      <c r="F15" s="9">
        <v>9.6428571428571441</v>
      </c>
      <c r="G15" s="8">
        <v>10</v>
      </c>
      <c r="H15" s="9">
        <v>63</v>
      </c>
      <c r="I15" s="15">
        <f t="shared" si="1"/>
        <v>22.05</v>
      </c>
      <c r="J15" s="15">
        <f t="shared" si="0"/>
        <v>74.526190476190479</v>
      </c>
      <c r="K15" s="8" t="str">
        <f t="shared" si="2"/>
        <v>C</v>
      </c>
      <c r="M15" s="13" t="s">
        <v>19</v>
      </c>
      <c r="N15" s="13">
        <v>70</v>
      </c>
    </row>
    <row r="16" spans="1:14" ht="15.75" x14ac:dyDescent="0.25">
      <c r="A16" s="1">
        <v>15</v>
      </c>
      <c r="B16" s="5">
        <v>2171112039</v>
      </c>
      <c r="C16" s="8">
        <v>8</v>
      </c>
      <c r="D16" s="8">
        <v>4</v>
      </c>
      <c r="E16" s="8"/>
      <c r="F16" s="9">
        <v>4.2857142857142856</v>
      </c>
      <c r="G16" s="8">
        <v>5</v>
      </c>
      <c r="H16" s="9"/>
      <c r="I16" s="15">
        <f t="shared" si="1"/>
        <v>0</v>
      </c>
      <c r="J16" s="15">
        <f t="shared" si="0"/>
        <v>17.952380952380953</v>
      </c>
      <c r="K16" s="8" t="str">
        <f t="shared" si="2"/>
        <v>F</v>
      </c>
      <c r="M16" s="13" t="s">
        <v>20</v>
      </c>
      <c r="N16" s="13">
        <v>73</v>
      </c>
    </row>
    <row r="17" spans="1:16" ht="15.75" x14ac:dyDescent="0.25">
      <c r="A17" s="1">
        <v>16</v>
      </c>
      <c r="B17" s="5">
        <v>2172112477</v>
      </c>
      <c r="C17" s="8">
        <v>22.5</v>
      </c>
      <c r="D17" s="8">
        <v>10</v>
      </c>
      <c r="E17" s="8">
        <v>10</v>
      </c>
      <c r="F17" s="9">
        <v>13.928571428571429</v>
      </c>
      <c r="G17" s="8">
        <v>10</v>
      </c>
      <c r="H17" s="9">
        <v>50</v>
      </c>
      <c r="I17" s="15">
        <f t="shared" si="1"/>
        <v>17.5</v>
      </c>
      <c r="J17" s="15">
        <f t="shared" si="0"/>
        <v>73.095238095238102</v>
      </c>
      <c r="K17" s="8" t="str">
        <f t="shared" si="2"/>
        <v>C</v>
      </c>
      <c r="M17" s="13" t="s">
        <v>21</v>
      </c>
      <c r="N17" s="13">
        <v>77</v>
      </c>
    </row>
    <row r="18" spans="1:16" ht="15.75" x14ac:dyDescent="0.25">
      <c r="A18" s="1">
        <v>17</v>
      </c>
      <c r="B18" s="5">
        <v>2171116936</v>
      </c>
      <c r="C18" s="8">
        <v>22.5</v>
      </c>
      <c r="D18" s="8">
        <v>17</v>
      </c>
      <c r="E18" s="8">
        <v>13</v>
      </c>
      <c r="F18" s="9">
        <v>15</v>
      </c>
      <c r="G18" s="10">
        <v>10</v>
      </c>
      <c r="H18" s="9">
        <v>44</v>
      </c>
      <c r="I18" s="15">
        <f t="shared" si="1"/>
        <v>15.4</v>
      </c>
      <c r="J18" s="15">
        <f t="shared" si="0"/>
        <v>80.400000000000006</v>
      </c>
      <c r="K18" s="8" t="str">
        <f t="shared" si="2"/>
        <v>B-</v>
      </c>
      <c r="M18" s="13" t="s">
        <v>22</v>
      </c>
      <c r="N18" s="13">
        <v>80</v>
      </c>
    </row>
    <row r="19" spans="1:16" ht="15.75" x14ac:dyDescent="0.25">
      <c r="A19" s="1">
        <v>18</v>
      </c>
      <c r="B19" s="5">
        <v>2171119251</v>
      </c>
      <c r="C19" s="8">
        <v>24.5</v>
      </c>
      <c r="D19" s="8">
        <v>18</v>
      </c>
      <c r="E19" s="8">
        <v>15</v>
      </c>
      <c r="F19" s="9">
        <v>12.857142857142856</v>
      </c>
      <c r="G19" s="8">
        <v>10</v>
      </c>
      <c r="H19" s="9">
        <v>59</v>
      </c>
      <c r="I19" s="15">
        <f t="shared" si="1"/>
        <v>20.65</v>
      </c>
      <c r="J19" s="15">
        <f t="shared" si="0"/>
        <v>87.340476190476181</v>
      </c>
      <c r="K19" s="8" t="str">
        <f t="shared" si="2"/>
        <v>B+</v>
      </c>
      <c r="M19" s="13" t="s">
        <v>23</v>
      </c>
      <c r="N19" s="13">
        <v>83</v>
      </c>
    </row>
    <row r="20" spans="1:16" ht="15.75" x14ac:dyDescent="0.25">
      <c r="A20" s="1">
        <v>19</v>
      </c>
      <c r="B20" s="5">
        <v>2172133459</v>
      </c>
      <c r="C20" s="8">
        <v>8</v>
      </c>
      <c r="D20" s="8">
        <v>9</v>
      </c>
      <c r="E20" s="8">
        <v>6</v>
      </c>
      <c r="F20" s="9">
        <v>13.928571428571429</v>
      </c>
      <c r="G20" s="8">
        <v>5</v>
      </c>
      <c r="H20" s="9">
        <v>33</v>
      </c>
      <c r="I20" s="15">
        <f t="shared" si="1"/>
        <v>11.55</v>
      </c>
      <c r="J20" s="15">
        <f t="shared" si="0"/>
        <v>48.811904761904756</v>
      </c>
      <c r="K20" s="8" t="str">
        <f t="shared" si="2"/>
        <v>F</v>
      </c>
      <c r="M20" s="13" t="s">
        <v>24</v>
      </c>
      <c r="N20" s="13">
        <v>87</v>
      </c>
    </row>
    <row r="21" spans="1:16" ht="15.75" x14ac:dyDescent="0.25">
      <c r="A21" s="1">
        <v>20</v>
      </c>
      <c r="B21" s="5">
        <v>2161115935</v>
      </c>
      <c r="C21" s="8">
        <v>14</v>
      </c>
      <c r="D21" s="8">
        <v>13</v>
      </c>
      <c r="E21" s="8">
        <v>11</v>
      </c>
      <c r="F21" s="9">
        <v>9.6428571428571441</v>
      </c>
      <c r="G21" s="8">
        <v>10</v>
      </c>
      <c r="H21" s="9">
        <v>48</v>
      </c>
      <c r="I21" s="15">
        <f t="shared" si="1"/>
        <v>16.8</v>
      </c>
      <c r="J21" s="15">
        <f t="shared" si="0"/>
        <v>65.776190476190479</v>
      </c>
      <c r="K21" s="8" t="str">
        <f t="shared" si="2"/>
        <v>D+</v>
      </c>
      <c r="M21" s="13" t="s">
        <v>25</v>
      </c>
      <c r="N21" s="13">
        <v>90</v>
      </c>
    </row>
    <row r="22" spans="1:16" ht="15.75" x14ac:dyDescent="0.25">
      <c r="A22" s="1">
        <v>21</v>
      </c>
      <c r="B22" s="5">
        <v>2171119122</v>
      </c>
      <c r="C22" s="8">
        <v>21.5</v>
      </c>
      <c r="D22" s="8">
        <v>12</v>
      </c>
      <c r="E22" s="8">
        <v>12</v>
      </c>
      <c r="F22" s="9">
        <v>10.714285714285715</v>
      </c>
      <c r="G22" s="8">
        <v>10</v>
      </c>
      <c r="H22" s="9">
        <v>62</v>
      </c>
      <c r="I22" s="15">
        <f t="shared" si="1"/>
        <v>21.7</v>
      </c>
      <c r="J22" s="15">
        <f t="shared" si="0"/>
        <v>77.080952380952382</v>
      </c>
      <c r="K22" s="8" t="str">
        <f t="shared" si="2"/>
        <v>C+</v>
      </c>
      <c r="M22" s="13" t="s">
        <v>26</v>
      </c>
      <c r="N22" s="13">
        <v>95</v>
      </c>
    </row>
    <row r="23" spans="1:16" ht="15.75" x14ac:dyDescent="0.25">
      <c r="A23" s="1">
        <v>22</v>
      </c>
      <c r="B23" s="5">
        <v>2151113538</v>
      </c>
      <c r="C23" s="8">
        <v>19</v>
      </c>
      <c r="D23" s="8">
        <v>11</v>
      </c>
      <c r="E23" s="8">
        <v>10</v>
      </c>
      <c r="F23" s="9">
        <v>15</v>
      </c>
      <c r="G23" s="8">
        <v>10</v>
      </c>
      <c r="H23" s="9">
        <v>43</v>
      </c>
      <c r="I23" s="15">
        <f t="shared" si="1"/>
        <v>15.049999999999999</v>
      </c>
      <c r="J23" s="15">
        <f t="shared" si="0"/>
        <v>70.216666666666669</v>
      </c>
      <c r="K23" s="8" t="str">
        <f t="shared" si="2"/>
        <v>C-</v>
      </c>
    </row>
    <row r="24" spans="1:16" ht="15.75" x14ac:dyDescent="0.25">
      <c r="A24" s="1">
        <v>23</v>
      </c>
      <c r="B24" s="5">
        <v>2171115341</v>
      </c>
      <c r="C24" s="8">
        <v>23.5</v>
      </c>
      <c r="D24" s="8">
        <v>17</v>
      </c>
      <c r="E24" s="8">
        <v>15</v>
      </c>
      <c r="F24" s="9">
        <v>13.928571428571429</v>
      </c>
      <c r="G24" s="8">
        <v>10</v>
      </c>
      <c r="H24" s="9">
        <v>72</v>
      </c>
      <c r="I24" s="15">
        <f t="shared" si="1"/>
        <v>25.2</v>
      </c>
      <c r="J24" s="15">
        <f t="shared" si="0"/>
        <v>91.461904761904762</v>
      </c>
      <c r="K24" s="8" t="str">
        <f t="shared" si="2"/>
        <v>A-</v>
      </c>
    </row>
    <row r="25" spans="1:16" ht="15.75" x14ac:dyDescent="0.25">
      <c r="A25" s="1">
        <v>24</v>
      </c>
      <c r="B25" s="5">
        <v>2162119453</v>
      </c>
      <c r="C25" s="8">
        <v>10</v>
      </c>
      <c r="D25" s="8">
        <v>15</v>
      </c>
      <c r="E25" s="8">
        <v>8</v>
      </c>
      <c r="F25" s="9">
        <v>6.4285714285714279</v>
      </c>
      <c r="G25" s="8">
        <v>10</v>
      </c>
      <c r="H25" s="9">
        <v>17</v>
      </c>
      <c r="I25" s="15">
        <f t="shared" si="1"/>
        <v>5.95</v>
      </c>
      <c r="J25" s="15">
        <f t="shared" si="0"/>
        <v>48.211904761904762</v>
      </c>
      <c r="K25" s="8" t="str">
        <f t="shared" si="2"/>
        <v>F</v>
      </c>
      <c r="M25" s="13" t="s">
        <v>27</v>
      </c>
      <c r="N25" s="13" t="s">
        <v>16</v>
      </c>
      <c r="O25" s="14">
        <f>COUNTIF($K$2:$K$25,"F")</f>
        <v>4</v>
      </c>
      <c r="P25">
        <v>0</v>
      </c>
    </row>
    <row r="26" spans="1:16" x14ac:dyDescent="0.25">
      <c r="M26" s="13" t="s">
        <v>27</v>
      </c>
      <c r="N26" s="13" t="s">
        <v>17</v>
      </c>
      <c r="O26" s="14">
        <f>COUNTIF($K$2:$K$25,"D")</f>
        <v>3</v>
      </c>
      <c r="P26">
        <v>1</v>
      </c>
    </row>
    <row r="27" spans="1:16" ht="18.75" x14ac:dyDescent="0.3">
      <c r="B27" s="2" t="s">
        <v>1</v>
      </c>
      <c r="C27" s="6">
        <f>AVERAGE(C2:C25)</f>
        <v>19.208333333333332</v>
      </c>
      <c r="D27" s="6">
        <f>AVERAGE(D2:D25)</f>
        <v>13.166666666666666</v>
      </c>
      <c r="E27" s="6">
        <f>AVERAGE(E2:E25)</f>
        <v>12.347826086956522</v>
      </c>
      <c r="F27" s="6">
        <f t="shared" ref="F27:H27" si="3">AVERAGE(F2:F25)</f>
        <v>11.25</v>
      </c>
      <c r="G27" s="6">
        <f t="shared" si="3"/>
        <v>8.9583333333333339</v>
      </c>
      <c r="H27" s="6">
        <f t="shared" si="3"/>
        <v>52.434782608695649</v>
      </c>
      <c r="I27" s="6">
        <f t="shared" ref="I27:J27" si="4">AVERAGE(I2:I25)</f>
        <v>17.587499999999995</v>
      </c>
      <c r="J27" s="6">
        <f t="shared" si="4"/>
        <v>71.83750000000002</v>
      </c>
      <c r="M27" s="13" t="s">
        <v>27</v>
      </c>
      <c r="N27" s="13" t="s">
        <v>18</v>
      </c>
      <c r="O27" s="14">
        <f>COUNTIF($K$2:$K$25,"D+")</f>
        <v>3</v>
      </c>
      <c r="P27">
        <v>1.3</v>
      </c>
    </row>
    <row r="28" spans="1:16" ht="18.75" x14ac:dyDescent="0.3">
      <c r="B28" s="2" t="s">
        <v>2</v>
      </c>
      <c r="C28" s="7">
        <f>MEDIAN(C2:C25)</f>
        <v>20</v>
      </c>
      <c r="D28" s="7">
        <f>MEDIAN(D2:D25)</f>
        <v>13.5</v>
      </c>
      <c r="E28" s="7">
        <f>MEDIAN(E2:E25)</f>
        <v>12</v>
      </c>
      <c r="F28" s="6">
        <f t="shared" ref="F28:H28" si="5">MEDIAN(F2:F25)</f>
        <v>12.857142857142856</v>
      </c>
      <c r="G28" s="7">
        <f t="shared" si="5"/>
        <v>10</v>
      </c>
      <c r="H28" s="7">
        <f t="shared" si="5"/>
        <v>54</v>
      </c>
      <c r="I28" s="6">
        <f t="shared" ref="I28:J28" si="6">MEDIAN(I2:I25)</f>
        <v>18.55</v>
      </c>
      <c r="J28" s="6">
        <f t="shared" si="6"/>
        <v>73.1357142857143</v>
      </c>
      <c r="M28" s="13" t="s">
        <v>27</v>
      </c>
      <c r="N28" s="13" t="s">
        <v>19</v>
      </c>
      <c r="O28" s="14">
        <f>COUNTIF($K$2:$K$25,"C-")</f>
        <v>1</v>
      </c>
      <c r="P28">
        <v>1.7</v>
      </c>
    </row>
    <row r="29" spans="1:16" ht="18.75" x14ac:dyDescent="0.3">
      <c r="B29" s="2" t="s">
        <v>3</v>
      </c>
      <c r="C29" s="7">
        <f>MAX(C2:C25)</f>
        <v>25.5</v>
      </c>
      <c r="D29" s="7">
        <f>MAX(D2:D25)</f>
        <v>22</v>
      </c>
      <c r="E29" s="7">
        <f>MAX(E2:E25)</f>
        <v>22</v>
      </c>
      <c r="F29" s="6">
        <f t="shared" ref="F29:H29" si="7">MAX(F2:F25)</f>
        <v>15</v>
      </c>
      <c r="G29" s="7">
        <f t="shared" si="7"/>
        <v>10</v>
      </c>
      <c r="H29" s="7">
        <f t="shared" si="7"/>
        <v>98</v>
      </c>
      <c r="I29" s="6">
        <f t="shared" ref="I29:J29" si="8">MAX(I2:I25)</f>
        <v>34.299999999999997</v>
      </c>
      <c r="J29" s="6">
        <f t="shared" si="8"/>
        <v>111.8952380952381</v>
      </c>
      <c r="M29" s="13" t="s">
        <v>27</v>
      </c>
      <c r="N29" s="13" t="s">
        <v>20</v>
      </c>
      <c r="O29" s="14">
        <f>COUNTIF($K$2:$K$25,"C")</f>
        <v>3</v>
      </c>
      <c r="P29">
        <v>2</v>
      </c>
    </row>
    <row r="30" spans="1:16" ht="18.75" x14ac:dyDescent="0.3">
      <c r="B30" s="2" t="s">
        <v>4</v>
      </c>
      <c r="C30" s="7">
        <f>MIN(C2:C25)</f>
        <v>8</v>
      </c>
      <c r="D30" s="7">
        <f>MIN(D2:D25)</f>
        <v>4</v>
      </c>
      <c r="E30" s="7">
        <f>MIN(E2:E25)</f>
        <v>6</v>
      </c>
      <c r="F30" s="6">
        <f t="shared" ref="F30:H30" si="9">MIN(F2:F25)</f>
        <v>4.2857142857142856</v>
      </c>
      <c r="G30" s="7">
        <f t="shared" si="9"/>
        <v>5</v>
      </c>
      <c r="H30" s="7">
        <f t="shared" si="9"/>
        <v>16</v>
      </c>
      <c r="I30" s="6">
        <f t="shared" ref="I30:J30" si="10">MIN(I2:I25)</f>
        <v>0</v>
      </c>
      <c r="J30" s="6">
        <f t="shared" si="10"/>
        <v>17.952380952380953</v>
      </c>
      <c r="M30" s="13" t="s">
        <v>27</v>
      </c>
      <c r="N30" s="13" t="s">
        <v>21</v>
      </c>
      <c r="O30" s="14">
        <f>COUNTIF($K$2:$K$25,"C+")</f>
        <v>1</v>
      </c>
      <c r="P30">
        <v>2.2999999999999998</v>
      </c>
    </row>
    <row r="31" spans="1:16" x14ac:dyDescent="0.25">
      <c r="M31" s="13" t="s">
        <v>27</v>
      </c>
      <c r="N31" s="13" t="s">
        <v>22</v>
      </c>
      <c r="O31" s="14">
        <f>COUNTIF($K$2:$K$25,"B-")</f>
        <v>1</v>
      </c>
      <c r="P31">
        <v>2.7</v>
      </c>
    </row>
    <row r="32" spans="1:16" x14ac:dyDescent="0.25">
      <c r="M32" s="13" t="s">
        <v>27</v>
      </c>
      <c r="N32" s="13" t="s">
        <v>23</v>
      </c>
      <c r="O32" s="14">
        <f>COUNTIF($K$2:$K$25,"B")</f>
        <v>1</v>
      </c>
      <c r="P32">
        <v>3</v>
      </c>
    </row>
    <row r="33" spans="13:16" x14ac:dyDescent="0.25">
      <c r="M33" s="13" t="s">
        <v>27</v>
      </c>
      <c r="N33" s="13" t="s">
        <v>24</v>
      </c>
      <c r="O33" s="14">
        <f>COUNTIF($K$2:$K$25,"B+")</f>
        <v>4</v>
      </c>
      <c r="P33">
        <v>3.3</v>
      </c>
    </row>
    <row r="34" spans="13:16" x14ac:dyDescent="0.25">
      <c r="M34" s="13" t="s">
        <v>27</v>
      </c>
      <c r="N34" s="13" t="s">
        <v>25</v>
      </c>
      <c r="O34" s="14">
        <f>COUNTIF($K$2:$K$25,"A-")</f>
        <v>1</v>
      </c>
      <c r="P34">
        <v>3.7</v>
      </c>
    </row>
    <row r="35" spans="13:16" x14ac:dyDescent="0.25">
      <c r="M35" s="13" t="s">
        <v>27</v>
      </c>
      <c r="N35" s="13" t="s">
        <v>26</v>
      </c>
      <c r="O35" s="14">
        <f>COUNTIF($K$2:$K$25,"A")</f>
        <v>2</v>
      </c>
      <c r="P35">
        <v>4</v>
      </c>
    </row>
    <row r="37" spans="13:16" x14ac:dyDescent="0.25">
      <c r="N37" t="s">
        <v>28</v>
      </c>
      <c r="O37">
        <f>P35*O35/SUM(O25:O35)+P34*O34/SUM(O25:O35)+P33*O33/SUM(O25:O35)+P32*O32/SUM(O25:O35)+P31*O31/SUM(O25:O35)+P30*O30/SUM(O25:O35)+P29*O29/SUM(O25:O35)+P28*O28/SUM(O25:O35)+P27*O27/SUM(O25:O35)+P26*O26/SUM(O25:O35)</f>
        <v>1.9791666666666665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quiz-Exam1-standard20180510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Yaqoub Alabdullah</dc:creator>
  <cp:lastModifiedBy>Yaqoub Alabdullah</cp:lastModifiedBy>
  <dcterms:created xsi:type="dcterms:W3CDTF">2019-10-08T19:47:42Z</dcterms:created>
  <dcterms:modified xsi:type="dcterms:W3CDTF">2019-12-18T15:04:33Z</dcterms:modified>
</cp:coreProperties>
</file>